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Dokumenty\Přepojovač\"/>
    </mc:Choice>
  </mc:AlternateContent>
  <bookViews>
    <workbookView xWindow="0" yWindow="0" windowWidth="28800" windowHeight="11835" activeTab="1"/>
  </bookViews>
  <sheets>
    <sheet name="Rekapitulace stavby" sheetId="1" r:id="rId1"/>
    <sheet name="01 - Stavební řešení" sheetId="2" r:id="rId2"/>
    <sheet name="02 - VZT" sheetId="3" r:id="rId3"/>
    <sheet name="03 - Elektrická požární s..." sheetId="4" r:id="rId4"/>
    <sheet name="04 - Měření a regulace- MaR" sheetId="5" r:id="rId5"/>
    <sheet name="05 - Silnoproud" sheetId="6" r:id="rId6"/>
    <sheet name="06 - Slaboproud" sheetId="7" r:id="rId7"/>
    <sheet name="07 - GHZ" sheetId="8" r:id="rId8"/>
    <sheet name="08 - Technologické boxy" sheetId="9" r:id="rId9"/>
    <sheet name="09 - VRN" sheetId="10" r:id="rId10"/>
    <sheet name="Pokyny pro vyplnění" sheetId="11" r:id="rId11"/>
  </sheets>
  <definedNames>
    <definedName name="_xlnm._FilterDatabase" localSheetId="1" hidden="1">'01 - Stavební řešení'!$C$94:$K$344</definedName>
    <definedName name="_xlnm._FilterDatabase" localSheetId="2" hidden="1">'02 - VZT'!$C$85:$K$128</definedName>
    <definedName name="_xlnm._FilterDatabase" localSheetId="3" hidden="1">'03 - Elektrická požární s...'!$C$83:$K$106</definedName>
    <definedName name="_xlnm._FilterDatabase" localSheetId="4" hidden="1">'04 - Měření a regulace- MaR'!$C$87:$K$157</definedName>
    <definedName name="_xlnm._FilterDatabase" localSheetId="5" hidden="1">'05 - Silnoproud'!$C$84:$K$151</definedName>
    <definedName name="_xlnm._FilterDatabase" localSheetId="6" hidden="1">'06 - Slaboproud'!$C$82:$K$119</definedName>
    <definedName name="_xlnm._FilterDatabase" localSheetId="7" hidden="1">'07 - GHZ'!$C$82:$K$117</definedName>
    <definedName name="_xlnm._FilterDatabase" localSheetId="8" hidden="1">'08 - Technologické boxy'!$C$82:$K$129</definedName>
    <definedName name="_xlnm._FilterDatabase" localSheetId="9" hidden="1">'09 - VRN'!$C$83:$K$97</definedName>
    <definedName name="_xlnm.Print_Titles" localSheetId="1">'01 - Stavební řešení'!$94:$94</definedName>
    <definedName name="_xlnm.Print_Titles" localSheetId="2">'02 - VZT'!$85:$85</definedName>
    <definedName name="_xlnm.Print_Titles" localSheetId="3">'03 - Elektrická požární s...'!$83:$83</definedName>
    <definedName name="_xlnm.Print_Titles" localSheetId="4">'04 - Měření a regulace- MaR'!$87:$87</definedName>
    <definedName name="_xlnm.Print_Titles" localSheetId="5">'05 - Silnoproud'!$84:$84</definedName>
    <definedName name="_xlnm.Print_Titles" localSheetId="6">'06 - Slaboproud'!$82:$82</definedName>
    <definedName name="_xlnm.Print_Titles" localSheetId="7">'07 - GHZ'!$82:$82</definedName>
    <definedName name="_xlnm.Print_Titles" localSheetId="8">'08 - Technologické boxy'!$82:$82</definedName>
    <definedName name="_xlnm.Print_Titles" localSheetId="9">'09 - VRN'!$83:$83</definedName>
    <definedName name="_xlnm.Print_Titles" localSheetId="0">'Rekapitulace stavby'!$52:$52</definedName>
    <definedName name="_xlnm.Print_Area" localSheetId="1">'01 - Stavební řešení'!$C$4:$J$39,'01 - Stavební řešení'!$C$45:$J$76,'01 - Stavební řešení'!$C$82:$K$344</definedName>
    <definedName name="_xlnm.Print_Area" localSheetId="2">'02 - VZT'!$C$4:$J$39,'02 - VZT'!$C$45:$J$67,'02 - VZT'!$C$73:$K$128</definedName>
    <definedName name="_xlnm.Print_Area" localSheetId="3">'03 - Elektrická požární s...'!$C$4:$J$39,'03 - Elektrická požární s...'!$C$45:$J$65,'03 - Elektrická požární s...'!$C$71:$K$106</definedName>
    <definedName name="_xlnm.Print_Area" localSheetId="4">'04 - Měření a regulace- MaR'!$C$4:$J$39,'04 - Měření a regulace- MaR'!$C$45:$J$69,'04 - Měření a regulace- MaR'!$C$75:$K$157</definedName>
    <definedName name="_xlnm.Print_Area" localSheetId="5">'05 - Silnoproud'!$C$4:$J$39,'05 - Silnoproud'!$C$45:$J$66,'05 - Silnoproud'!$C$72:$K$151</definedName>
    <definedName name="_xlnm.Print_Area" localSheetId="6">'06 - Slaboproud'!$C$4:$J$39,'06 - Slaboproud'!$C$45:$J$64,'06 - Slaboproud'!$C$70:$K$119</definedName>
    <definedName name="_xlnm.Print_Area" localSheetId="7">'07 - GHZ'!$C$4:$J$39,'07 - GHZ'!$C$45:$J$64,'07 - GHZ'!$C$70:$K$117</definedName>
    <definedName name="_xlnm.Print_Area" localSheetId="8">'08 - Technologické boxy'!$C$4:$J$39,'08 - Technologické boxy'!$C$45:$J$64,'08 - Technologické boxy'!$C$70:$K$129</definedName>
    <definedName name="_xlnm.Print_Area" localSheetId="9">'09 - VRN'!$C$4:$J$39,'09 - VRN'!$C$45:$J$65,'09 - VRN'!$C$71:$K$97</definedName>
    <definedName name="_xlnm.Print_Area" localSheetId="10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stavby'!$C$42:$AQ$64</definedName>
  </definedNames>
  <calcPr calcId="152511"/>
</workbook>
</file>

<file path=xl/calcChain.xml><?xml version="1.0" encoding="utf-8"?>
<calcChain xmlns="http://schemas.openxmlformats.org/spreadsheetml/2006/main">
  <c r="J37" i="10" l="1"/>
  <c r="J36" i="10"/>
  <c r="AY63" i="1"/>
  <c r="J35" i="10"/>
  <c r="AX63" i="1"/>
  <c r="BI96" i="10"/>
  <c r="BH96" i="10"/>
  <c r="BG96" i="10"/>
  <c r="BF96" i="10"/>
  <c r="T96" i="10"/>
  <c r="T95" i="10"/>
  <c r="R96" i="10"/>
  <c r="R95" i="10"/>
  <c r="P96" i="10"/>
  <c r="P95" i="10" s="1"/>
  <c r="BI93" i="10"/>
  <c r="BH93" i="10"/>
  <c r="BG93" i="10"/>
  <c r="BF93" i="10"/>
  <c r="T93" i="10"/>
  <c r="T92" i="10"/>
  <c r="R93" i="10"/>
  <c r="R92" i="10" s="1"/>
  <c r="P93" i="10"/>
  <c r="P92" i="10" s="1"/>
  <c r="BI90" i="10"/>
  <c r="BH90" i="10"/>
  <c r="BG90" i="10"/>
  <c r="BF90" i="10"/>
  <c r="T90" i="10"/>
  <c r="T89" i="10" s="1"/>
  <c r="R90" i="10"/>
  <c r="R89" i="10" s="1"/>
  <c r="P90" i="10"/>
  <c r="P89" i="10"/>
  <c r="BI87" i="10"/>
  <c r="BH87" i="10"/>
  <c r="BG87" i="10"/>
  <c r="BF87" i="10"/>
  <c r="T87" i="10"/>
  <c r="T86" i="10" s="1"/>
  <c r="T85" i="10" s="1"/>
  <c r="T84" i="10" s="1"/>
  <c r="R87" i="10"/>
  <c r="R86" i="10"/>
  <c r="P87" i="10"/>
  <c r="P86" i="10" s="1"/>
  <c r="J81" i="10"/>
  <c r="J80" i="10"/>
  <c r="F80" i="10"/>
  <c r="F78" i="10"/>
  <c r="E76" i="10"/>
  <c r="J55" i="10"/>
  <c r="J54" i="10"/>
  <c r="F54" i="10"/>
  <c r="F52" i="10"/>
  <c r="E50" i="10"/>
  <c r="J18" i="10"/>
  <c r="E18" i="10"/>
  <c r="F81" i="10" s="1"/>
  <c r="J17" i="10"/>
  <c r="J12" i="10"/>
  <c r="J78" i="10" s="1"/>
  <c r="E7" i="10"/>
  <c r="E48" i="10"/>
  <c r="J37" i="9"/>
  <c r="J36" i="9"/>
  <c r="AY62" i="1" s="1"/>
  <c r="J35" i="9"/>
  <c r="AX62" i="1" s="1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5" i="9"/>
  <c r="BH125" i="9"/>
  <c r="BG125" i="9"/>
  <c r="BF125" i="9"/>
  <c r="T125" i="9"/>
  <c r="R125" i="9"/>
  <c r="P125" i="9"/>
  <c r="BI123" i="9"/>
  <c r="BH123" i="9"/>
  <c r="BG123" i="9"/>
  <c r="BF123" i="9"/>
  <c r="T123" i="9"/>
  <c r="R123" i="9"/>
  <c r="P123" i="9"/>
  <c r="BI121" i="9"/>
  <c r="BH121" i="9"/>
  <c r="BG121" i="9"/>
  <c r="BF121" i="9"/>
  <c r="T121" i="9"/>
  <c r="R121" i="9"/>
  <c r="P121" i="9"/>
  <c r="BI120" i="9"/>
  <c r="BH120" i="9"/>
  <c r="BG120" i="9"/>
  <c r="BF120" i="9"/>
  <c r="T120" i="9"/>
  <c r="R120" i="9"/>
  <c r="P120" i="9"/>
  <c r="BI119" i="9"/>
  <c r="BH119" i="9"/>
  <c r="BG119" i="9"/>
  <c r="BF119" i="9"/>
  <c r="T119" i="9"/>
  <c r="R119" i="9"/>
  <c r="P119" i="9"/>
  <c r="BI118" i="9"/>
  <c r="BH118" i="9"/>
  <c r="BG118" i="9"/>
  <c r="BF118" i="9"/>
  <c r="T118" i="9"/>
  <c r="R118" i="9"/>
  <c r="P118" i="9"/>
  <c r="BI117" i="9"/>
  <c r="BH117" i="9"/>
  <c r="BG117" i="9"/>
  <c r="BF117" i="9"/>
  <c r="T117" i="9"/>
  <c r="R117" i="9"/>
  <c r="P117" i="9"/>
  <c r="BI115" i="9"/>
  <c r="BH115" i="9"/>
  <c r="BG115" i="9"/>
  <c r="BF115" i="9"/>
  <c r="T115" i="9"/>
  <c r="R115" i="9"/>
  <c r="P115" i="9"/>
  <c r="BI113" i="9"/>
  <c r="BH113" i="9"/>
  <c r="BG113" i="9"/>
  <c r="BF113" i="9"/>
  <c r="T113" i="9"/>
  <c r="R113" i="9"/>
  <c r="P113" i="9"/>
  <c r="BI111" i="9"/>
  <c r="BH111" i="9"/>
  <c r="BG111" i="9"/>
  <c r="BF111" i="9"/>
  <c r="T111" i="9"/>
  <c r="R111" i="9"/>
  <c r="P111" i="9"/>
  <c r="BI109" i="9"/>
  <c r="BH109" i="9"/>
  <c r="BG109" i="9"/>
  <c r="BF109" i="9"/>
  <c r="T109" i="9"/>
  <c r="R109" i="9"/>
  <c r="P109" i="9"/>
  <c r="BI107" i="9"/>
  <c r="BH107" i="9"/>
  <c r="BG107" i="9"/>
  <c r="BF107" i="9"/>
  <c r="T107" i="9"/>
  <c r="R107" i="9"/>
  <c r="P107" i="9"/>
  <c r="BI105" i="9"/>
  <c r="BH105" i="9"/>
  <c r="BG105" i="9"/>
  <c r="BF105" i="9"/>
  <c r="T105" i="9"/>
  <c r="R105" i="9"/>
  <c r="P105" i="9"/>
  <c r="BI103" i="9"/>
  <c r="BH103" i="9"/>
  <c r="BG103" i="9"/>
  <c r="BF103" i="9"/>
  <c r="T103" i="9"/>
  <c r="R103" i="9"/>
  <c r="P103" i="9"/>
  <c r="BI102" i="9"/>
  <c r="BH102" i="9"/>
  <c r="BG102" i="9"/>
  <c r="BF102" i="9"/>
  <c r="T102" i="9"/>
  <c r="R102" i="9"/>
  <c r="P102" i="9"/>
  <c r="BI100" i="9"/>
  <c r="BH100" i="9"/>
  <c r="BG100" i="9"/>
  <c r="BF100" i="9"/>
  <c r="T100" i="9"/>
  <c r="R100" i="9"/>
  <c r="P100" i="9"/>
  <c r="BI99" i="9"/>
  <c r="BH99" i="9"/>
  <c r="BG99" i="9"/>
  <c r="BF99" i="9"/>
  <c r="T99" i="9"/>
  <c r="R99" i="9"/>
  <c r="P99" i="9"/>
  <c r="BI98" i="9"/>
  <c r="BH98" i="9"/>
  <c r="BG98" i="9"/>
  <c r="BF98" i="9"/>
  <c r="T98" i="9"/>
  <c r="R98" i="9"/>
  <c r="P98" i="9"/>
  <c r="BI97" i="9"/>
  <c r="BH97" i="9"/>
  <c r="BG97" i="9"/>
  <c r="BF97" i="9"/>
  <c r="T97" i="9"/>
  <c r="R97" i="9"/>
  <c r="P97" i="9"/>
  <c r="BI96" i="9"/>
  <c r="BH96" i="9"/>
  <c r="BG96" i="9"/>
  <c r="BF96" i="9"/>
  <c r="T96" i="9"/>
  <c r="R96" i="9"/>
  <c r="P96" i="9"/>
  <c r="BI94" i="9"/>
  <c r="BH94" i="9"/>
  <c r="BG94" i="9"/>
  <c r="BF94" i="9"/>
  <c r="T94" i="9"/>
  <c r="R94" i="9"/>
  <c r="P94" i="9"/>
  <c r="BI93" i="9"/>
  <c r="BH93" i="9"/>
  <c r="BG93" i="9"/>
  <c r="BF93" i="9"/>
  <c r="T93" i="9"/>
  <c r="R93" i="9"/>
  <c r="P93" i="9"/>
  <c r="BI91" i="9"/>
  <c r="BH91" i="9"/>
  <c r="BG91" i="9"/>
  <c r="BF91" i="9"/>
  <c r="T91" i="9"/>
  <c r="R91" i="9"/>
  <c r="P91" i="9"/>
  <c r="BI89" i="9"/>
  <c r="BH89" i="9"/>
  <c r="BG89" i="9"/>
  <c r="BF89" i="9"/>
  <c r="T89" i="9"/>
  <c r="R89" i="9"/>
  <c r="P89" i="9"/>
  <c r="BI87" i="9"/>
  <c r="BH87" i="9"/>
  <c r="BG87" i="9"/>
  <c r="BF87" i="9"/>
  <c r="T87" i="9"/>
  <c r="R87" i="9"/>
  <c r="P87" i="9"/>
  <c r="BI85" i="9"/>
  <c r="BH85" i="9"/>
  <c r="BG85" i="9"/>
  <c r="BF85" i="9"/>
  <c r="T85" i="9"/>
  <c r="R85" i="9"/>
  <c r="P85" i="9"/>
  <c r="F77" i="9"/>
  <c r="E75" i="9"/>
  <c r="F52" i="9"/>
  <c r="E50" i="9"/>
  <c r="J24" i="9"/>
  <c r="E24" i="9"/>
  <c r="J80" i="9"/>
  <c r="J23" i="9"/>
  <c r="J21" i="9"/>
  <c r="E21" i="9"/>
  <c r="J54" i="9" s="1"/>
  <c r="J20" i="9"/>
  <c r="J18" i="9"/>
  <c r="E18" i="9"/>
  <c r="F80" i="9"/>
  <c r="J17" i="9"/>
  <c r="J15" i="9"/>
  <c r="E15" i="9"/>
  <c r="F79" i="9" s="1"/>
  <c r="J14" i="9"/>
  <c r="J12" i="9"/>
  <c r="J52" i="9" s="1"/>
  <c r="E7" i="9"/>
  <c r="E73" i="9"/>
  <c r="J37" i="8"/>
  <c r="J36" i="8"/>
  <c r="AY61" i="1" s="1"/>
  <c r="J35" i="8"/>
  <c r="AX61" i="1" s="1"/>
  <c r="BI117" i="8"/>
  <c r="BH117" i="8"/>
  <c r="BG117" i="8"/>
  <c r="BF117" i="8"/>
  <c r="T117" i="8"/>
  <c r="R117" i="8"/>
  <c r="P117" i="8"/>
  <c r="BI116" i="8"/>
  <c r="BH116" i="8"/>
  <c r="BG116" i="8"/>
  <c r="BF116" i="8"/>
  <c r="T116" i="8"/>
  <c r="R116" i="8"/>
  <c r="P116" i="8"/>
  <c r="BI115" i="8"/>
  <c r="BH115" i="8"/>
  <c r="BG115" i="8"/>
  <c r="BF115" i="8"/>
  <c r="T115" i="8"/>
  <c r="R115" i="8"/>
  <c r="P115" i="8"/>
  <c r="BI114" i="8"/>
  <c r="BH114" i="8"/>
  <c r="BG114" i="8"/>
  <c r="BF114" i="8"/>
  <c r="T114" i="8"/>
  <c r="R114" i="8"/>
  <c r="P114" i="8"/>
  <c r="BI113" i="8"/>
  <c r="BH113" i="8"/>
  <c r="BG113" i="8"/>
  <c r="BF113" i="8"/>
  <c r="T113" i="8"/>
  <c r="R113" i="8"/>
  <c r="P113" i="8"/>
  <c r="BI112" i="8"/>
  <c r="BH112" i="8"/>
  <c r="BG112" i="8"/>
  <c r="BF112" i="8"/>
  <c r="T112" i="8"/>
  <c r="R112" i="8"/>
  <c r="P112" i="8"/>
  <c r="BI110" i="8"/>
  <c r="BH110" i="8"/>
  <c r="BG110" i="8"/>
  <c r="BF110" i="8"/>
  <c r="T110" i="8"/>
  <c r="R110" i="8"/>
  <c r="P110" i="8"/>
  <c r="BI109" i="8"/>
  <c r="BH109" i="8"/>
  <c r="BG109" i="8"/>
  <c r="BF109" i="8"/>
  <c r="T109" i="8"/>
  <c r="R109" i="8"/>
  <c r="P109" i="8"/>
  <c r="BI108" i="8"/>
  <c r="BH108" i="8"/>
  <c r="BG108" i="8"/>
  <c r="BF108" i="8"/>
  <c r="T108" i="8"/>
  <c r="R108" i="8"/>
  <c r="P108" i="8"/>
  <c r="BI107" i="8"/>
  <c r="BH107" i="8"/>
  <c r="BG107" i="8"/>
  <c r="BF107" i="8"/>
  <c r="T107" i="8"/>
  <c r="R107" i="8"/>
  <c r="P107" i="8"/>
  <c r="BI106" i="8"/>
  <c r="BH106" i="8"/>
  <c r="BG106" i="8"/>
  <c r="BF106" i="8"/>
  <c r="T106" i="8"/>
  <c r="R106" i="8"/>
  <c r="P106" i="8"/>
  <c r="BI105" i="8"/>
  <c r="BH105" i="8"/>
  <c r="BG105" i="8"/>
  <c r="BF105" i="8"/>
  <c r="T105" i="8"/>
  <c r="R105" i="8"/>
  <c r="P105" i="8"/>
  <c r="BI104" i="8"/>
  <c r="BH104" i="8"/>
  <c r="BG104" i="8"/>
  <c r="BF104" i="8"/>
  <c r="T104" i="8"/>
  <c r="R104" i="8"/>
  <c r="P104" i="8"/>
  <c r="BI103" i="8"/>
  <c r="BH103" i="8"/>
  <c r="BG103" i="8"/>
  <c r="BF103" i="8"/>
  <c r="T103" i="8"/>
  <c r="R103" i="8"/>
  <c r="P103" i="8"/>
  <c r="BI102" i="8"/>
  <c r="BH102" i="8"/>
  <c r="BG102" i="8"/>
  <c r="BF102" i="8"/>
  <c r="T102" i="8"/>
  <c r="R102" i="8"/>
  <c r="P102" i="8"/>
  <c r="BI101" i="8"/>
  <c r="BH101" i="8"/>
  <c r="BG101" i="8"/>
  <c r="BF101" i="8"/>
  <c r="T101" i="8"/>
  <c r="R101" i="8"/>
  <c r="P101" i="8"/>
  <c r="BI99" i="8"/>
  <c r="BH99" i="8"/>
  <c r="BG99" i="8"/>
  <c r="BF99" i="8"/>
  <c r="T99" i="8"/>
  <c r="R99" i="8"/>
  <c r="P99" i="8"/>
  <c r="BI98" i="8"/>
  <c r="BH98" i="8"/>
  <c r="BG98" i="8"/>
  <c r="BF98" i="8"/>
  <c r="T98" i="8"/>
  <c r="R98" i="8"/>
  <c r="P98" i="8"/>
  <c r="BI97" i="8"/>
  <c r="BH97" i="8"/>
  <c r="BG97" i="8"/>
  <c r="BF97" i="8"/>
  <c r="T97" i="8"/>
  <c r="R97" i="8"/>
  <c r="P97" i="8"/>
  <c r="BI96" i="8"/>
  <c r="BH96" i="8"/>
  <c r="BG96" i="8"/>
  <c r="BF96" i="8"/>
  <c r="T96" i="8"/>
  <c r="R96" i="8"/>
  <c r="P96" i="8"/>
  <c r="BI95" i="8"/>
  <c r="BH95" i="8"/>
  <c r="BG95" i="8"/>
  <c r="BF95" i="8"/>
  <c r="T95" i="8"/>
  <c r="R95" i="8"/>
  <c r="P95" i="8"/>
  <c r="BI94" i="8"/>
  <c r="BH94" i="8"/>
  <c r="BG94" i="8"/>
  <c r="BF94" i="8"/>
  <c r="T94" i="8"/>
  <c r="R94" i="8"/>
  <c r="P94" i="8"/>
  <c r="BI93" i="8"/>
  <c r="BH93" i="8"/>
  <c r="BG93" i="8"/>
  <c r="BF93" i="8"/>
  <c r="T93" i="8"/>
  <c r="R93" i="8"/>
  <c r="P93" i="8"/>
  <c r="BI92" i="8"/>
  <c r="BH92" i="8"/>
  <c r="BG92" i="8"/>
  <c r="BF92" i="8"/>
  <c r="T92" i="8"/>
  <c r="R92" i="8"/>
  <c r="P92" i="8"/>
  <c r="BI91" i="8"/>
  <c r="BH91" i="8"/>
  <c r="BG91" i="8"/>
  <c r="BF91" i="8"/>
  <c r="T91" i="8"/>
  <c r="R91" i="8"/>
  <c r="P91" i="8"/>
  <c r="BI90" i="8"/>
  <c r="BH90" i="8"/>
  <c r="BG90" i="8"/>
  <c r="BF90" i="8"/>
  <c r="T90" i="8"/>
  <c r="R90" i="8"/>
  <c r="P90" i="8"/>
  <c r="BI89" i="8"/>
  <c r="BH89" i="8"/>
  <c r="BG89" i="8"/>
  <c r="BF89" i="8"/>
  <c r="T89" i="8"/>
  <c r="R89" i="8"/>
  <c r="P89" i="8"/>
  <c r="BI88" i="8"/>
  <c r="BH88" i="8"/>
  <c r="BG88" i="8"/>
  <c r="BF88" i="8"/>
  <c r="T88" i="8"/>
  <c r="R88" i="8"/>
  <c r="P88" i="8"/>
  <c r="BI87" i="8"/>
  <c r="BH87" i="8"/>
  <c r="BG87" i="8"/>
  <c r="BF87" i="8"/>
  <c r="T87" i="8"/>
  <c r="R87" i="8"/>
  <c r="P87" i="8"/>
  <c r="BI86" i="8"/>
  <c r="BH86" i="8"/>
  <c r="BG86" i="8"/>
  <c r="BF86" i="8"/>
  <c r="T86" i="8"/>
  <c r="R86" i="8"/>
  <c r="P86" i="8"/>
  <c r="J80" i="8"/>
  <c r="J79" i="8"/>
  <c r="F79" i="8"/>
  <c r="F77" i="8"/>
  <c r="E75" i="8"/>
  <c r="J55" i="8"/>
  <c r="J54" i="8"/>
  <c r="F54" i="8"/>
  <c r="F52" i="8"/>
  <c r="E50" i="8"/>
  <c r="J18" i="8"/>
  <c r="E18" i="8"/>
  <c r="F80" i="8"/>
  <c r="J17" i="8"/>
  <c r="J12" i="8"/>
  <c r="J52" i="8"/>
  <c r="E7" i="8"/>
  <c r="E48" i="8" s="1"/>
  <c r="J37" i="7"/>
  <c r="J36" i="7"/>
  <c r="AY60" i="1"/>
  <c r="J35" i="7"/>
  <c r="AX60" i="1" s="1"/>
  <c r="BI119" i="7"/>
  <c r="BH119" i="7"/>
  <c r="BG119" i="7"/>
  <c r="BF119" i="7"/>
  <c r="T119" i="7"/>
  <c r="R119" i="7"/>
  <c r="P119" i="7"/>
  <c r="BI118" i="7"/>
  <c r="BH118" i="7"/>
  <c r="BG118" i="7"/>
  <c r="BF118" i="7"/>
  <c r="T118" i="7"/>
  <c r="R118" i="7"/>
  <c r="P118" i="7"/>
  <c r="BI117" i="7"/>
  <c r="BH117" i="7"/>
  <c r="BG117" i="7"/>
  <c r="BF117" i="7"/>
  <c r="T117" i="7"/>
  <c r="R117" i="7"/>
  <c r="P117" i="7"/>
  <c r="BI116" i="7"/>
  <c r="BH116" i="7"/>
  <c r="BG116" i="7"/>
  <c r="BF116" i="7"/>
  <c r="T116" i="7"/>
  <c r="R116" i="7"/>
  <c r="P116" i="7"/>
  <c r="BI114" i="7"/>
  <c r="BH114" i="7"/>
  <c r="BG114" i="7"/>
  <c r="BF114" i="7"/>
  <c r="T114" i="7"/>
  <c r="R114" i="7"/>
  <c r="P114" i="7"/>
  <c r="BI113" i="7"/>
  <c r="BH113" i="7"/>
  <c r="BG113" i="7"/>
  <c r="BF113" i="7"/>
  <c r="T113" i="7"/>
  <c r="R113" i="7"/>
  <c r="P113" i="7"/>
  <c r="BI112" i="7"/>
  <c r="BH112" i="7"/>
  <c r="BG112" i="7"/>
  <c r="BF112" i="7"/>
  <c r="T112" i="7"/>
  <c r="R112" i="7"/>
  <c r="P112" i="7"/>
  <c r="BI111" i="7"/>
  <c r="BH111" i="7"/>
  <c r="BG111" i="7"/>
  <c r="BF111" i="7"/>
  <c r="T111" i="7"/>
  <c r="R111" i="7"/>
  <c r="P111" i="7"/>
  <c r="BI110" i="7"/>
  <c r="BH110" i="7"/>
  <c r="BG110" i="7"/>
  <c r="BF110" i="7"/>
  <c r="T110" i="7"/>
  <c r="R110" i="7"/>
  <c r="P110" i="7"/>
  <c r="BI109" i="7"/>
  <c r="BH109" i="7"/>
  <c r="BG109" i="7"/>
  <c r="BF109" i="7"/>
  <c r="T109" i="7"/>
  <c r="R109" i="7"/>
  <c r="P109" i="7"/>
  <c r="BI108" i="7"/>
  <c r="BH108" i="7"/>
  <c r="BG108" i="7"/>
  <c r="BF108" i="7"/>
  <c r="T108" i="7"/>
  <c r="R108" i="7"/>
  <c r="P108" i="7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5" i="7"/>
  <c r="BH105" i="7"/>
  <c r="BG105" i="7"/>
  <c r="BF105" i="7"/>
  <c r="T105" i="7"/>
  <c r="R105" i="7"/>
  <c r="P105" i="7"/>
  <c r="BI104" i="7"/>
  <c r="BH104" i="7"/>
  <c r="BG104" i="7"/>
  <c r="BF104" i="7"/>
  <c r="T104" i="7"/>
  <c r="R104" i="7"/>
  <c r="P104" i="7"/>
  <c r="BI103" i="7"/>
  <c r="BH103" i="7"/>
  <c r="BG103" i="7"/>
  <c r="BF103" i="7"/>
  <c r="T103" i="7"/>
  <c r="R103" i="7"/>
  <c r="P103" i="7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BI94" i="7"/>
  <c r="BH94" i="7"/>
  <c r="BG94" i="7"/>
  <c r="BF94" i="7"/>
  <c r="T94" i="7"/>
  <c r="R94" i="7"/>
  <c r="P94" i="7"/>
  <c r="BI93" i="7"/>
  <c r="BH93" i="7"/>
  <c r="BG93" i="7"/>
  <c r="BF93" i="7"/>
  <c r="T93" i="7"/>
  <c r="R93" i="7"/>
  <c r="P93" i="7"/>
  <c r="BI92" i="7"/>
  <c r="BH92" i="7"/>
  <c r="BG92" i="7"/>
  <c r="BF92" i="7"/>
  <c r="T92" i="7"/>
  <c r="R92" i="7"/>
  <c r="P92" i="7"/>
  <c r="BI91" i="7"/>
  <c r="BH91" i="7"/>
  <c r="BG91" i="7"/>
  <c r="BF91" i="7"/>
  <c r="T91" i="7"/>
  <c r="R91" i="7"/>
  <c r="P91" i="7"/>
  <c r="BI90" i="7"/>
  <c r="BH90" i="7"/>
  <c r="BG90" i="7"/>
  <c r="BF90" i="7"/>
  <c r="T90" i="7"/>
  <c r="R90" i="7"/>
  <c r="P90" i="7"/>
  <c r="BI89" i="7"/>
  <c r="BH89" i="7"/>
  <c r="BG89" i="7"/>
  <c r="BF89" i="7"/>
  <c r="T89" i="7"/>
  <c r="R89" i="7"/>
  <c r="P89" i="7"/>
  <c r="BI88" i="7"/>
  <c r="BH88" i="7"/>
  <c r="BG88" i="7"/>
  <c r="BF88" i="7"/>
  <c r="T88" i="7"/>
  <c r="R88" i="7"/>
  <c r="P88" i="7"/>
  <c r="BI87" i="7"/>
  <c r="BH87" i="7"/>
  <c r="BG87" i="7"/>
  <c r="BF87" i="7"/>
  <c r="T87" i="7"/>
  <c r="R87" i="7"/>
  <c r="P87" i="7"/>
  <c r="BI86" i="7"/>
  <c r="BH86" i="7"/>
  <c r="BG86" i="7"/>
  <c r="BF86" i="7"/>
  <c r="T86" i="7"/>
  <c r="R86" i="7"/>
  <c r="P86" i="7"/>
  <c r="J80" i="7"/>
  <c r="J79" i="7"/>
  <c r="F79" i="7"/>
  <c r="F77" i="7"/>
  <c r="E75" i="7"/>
  <c r="J55" i="7"/>
  <c r="J54" i="7"/>
  <c r="F54" i="7"/>
  <c r="F52" i="7"/>
  <c r="E50" i="7"/>
  <c r="J18" i="7"/>
  <c r="E18" i="7"/>
  <c r="F80" i="7"/>
  <c r="J17" i="7"/>
  <c r="J12" i="7"/>
  <c r="J77" i="7"/>
  <c r="E7" i="7"/>
  <c r="E73" i="7" s="1"/>
  <c r="J37" i="6"/>
  <c r="J36" i="6"/>
  <c r="AY59" i="1"/>
  <c r="J35" i="6"/>
  <c r="AX59" i="1" s="1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J82" i="6"/>
  <c r="J81" i="6"/>
  <c r="F81" i="6"/>
  <c r="F79" i="6"/>
  <c r="E77" i="6"/>
  <c r="J55" i="6"/>
  <c r="J54" i="6"/>
  <c r="F54" i="6"/>
  <c r="F52" i="6"/>
  <c r="E50" i="6"/>
  <c r="J18" i="6"/>
  <c r="E18" i="6"/>
  <c r="F82" i="6"/>
  <c r="J17" i="6"/>
  <c r="J12" i="6"/>
  <c r="J52" i="6" s="1"/>
  <c r="E7" i="6"/>
  <c r="E75" i="6"/>
  <c r="J37" i="5"/>
  <c r="J36" i="5"/>
  <c r="AY58" i="1"/>
  <c r="J35" i="5"/>
  <c r="AX58" i="1" s="1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T130" i="5"/>
  <c r="R131" i="5"/>
  <c r="R130" i="5" s="1"/>
  <c r="P131" i="5"/>
  <c r="P130" i="5" s="1"/>
  <c r="BI129" i="5"/>
  <c r="BH129" i="5"/>
  <c r="BG129" i="5"/>
  <c r="BF129" i="5"/>
  <c r="T129" i="5"/>
  <c r="T128" i="5" s="1"/>
  <c r="R129" i="5"/>
  <c r="R128" i="5" s="1"/>
  <c r="P129" i="5"/>
  <c r="P128" i="5" s="1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BI120" i="5"/>
  <c r="BH120" i="5"/>
  <c r="BG120" i="5"/>
  <c r="BF120" i="5"/>
  <c r="T120" i="5"/>
  <c r="R120" i="5"/>
  <c r="P120" i="5"/>
  <c r="BI118" i="5"/>
  <c r="BH118" i="5"/>
  <c r="BG118" i="5"/>
  <c r="BF118" i="5"/>
  <c r="T118" i="5"/>
  <c r="R118" i="5"/>
  <c r="P118" i="5"/>
  <c r="BI116" i="5"/>
  <c r="BH116" i="5"/>
  <c r="BG116" i="5"/>
  <c r="BF116" i="5"/>
  <c r="T116" i="5"/>
  <c r="R116" i="5"/>
  <c r="P116" i="5"/>
  <c r="BI114" i="5"/>
  <c r="BH114" i="5"/>
  <c r="BG114" i="5"/>
  <c r="BF114" i="5"/>
  <c r="T114" i="5"/>
  <c r="R114" i="5"/>
  <c r="P114" i="5"/>
  <c r="BI112" i="5"/>
  <c r="BH112" i="5"/>
  <c r="BG112" i="5"/>
  <c r="BF112" i="5"/>
  <c r="T112" i="5"/>
  <c r="R112" i="5"/>
  <c r="P112" i="5"/>
  <c r="BI109" i="5"/>
  <c r="BH109" i="5"/>
  <c r="BG109" i="5"/>
  <c r="BF109" i="5"/>
  <c r="T109" i="5"/>
  <c r="T108" i="5"/>
  <c r="R109" i="5"/>
  <c r="R108" i="5"/>
  <c r="P109" i="5"/>
  <c r="P108" i="5"/>
  <c r="BI106" i="5"/>
  <c r="BH106" i="5"/>
  <c r="BG106" i="5"/>
  <c r="BF106" i="5"/>
  <c r="T106" i="5"/>
  <c r="R106" i="5"/>
  <c r="P106" i="5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8" i="5"/>
  <c r="BH98" i="5"/>
  <c r="BG98" i="5"/>
  <c r="BF98" i="5"/>
  <c r="T98" i="5"/>
  <c r="R98" i="5"/>
  <c r="P98" i="5"/>
  <c r="BI96" i="5"/>
  <c r="BH96" i="5"/>
  <c r="BG96" i="5"/>
  <c r="BF96" i="5"/>
  <c r="T96" i="5"/>
  <c r="R96" i="5"/>
  <c r="P96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J85" i="5"/>
  <c r="J84" i="5"/>
  <c r="F84" i="5"/>
  <c r="F82" i="5"/>
  <c r="E80" i="5"/>
  <c r="J55" i="5"/>
  <c r="J54" i="5"/>
  <c r="F54" i="5"/>
  <c r="F52" i="5"/>
  <c r="E50" i="5"/>
  <c r="J18" i="5"/>
  <c r="E18" i="5"/>
  <c r="F85" i="5" s="1"/>
  <c r="J17" i="5"/>
  <c r="J12" i="5"/>
  <c r="J82" i="5" s="1"/>
  <c r="E7" i="5"/>
  <c r="E78" i="5"/>
  <c r="J37" i="4"/>
  <c r="J36" i="4"/>
  <c r="AY57" i="1"/>
  <c r="J35" i="4"/>
  <c r="AX57" i="1"/>
  <c r="BI106" i="4"/>
  <c r="BH106" i="4"/>
  <c r="BG106" i="4"/>
  <c r="BF106" i="4"/>
  <c r="T106" i="4"/>
  <c r="R106" i="4"/>
  <c r="P106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7" i="4"/>
  <c r="BH97" i="4"/>
  <c r="BG97" i="4"/>
  <c r="BF97" i="4"/>
  <c r="T97" i="4"/>
  <c r="T96" i="4" s="1"/>
  <c r="R97" i="4"/>
  <c r="R96" i="4" s="1"/>
  <c r="P97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J81" i="4"/>
  <c r="J80" i="4"/>
  <c r="F80" i="4"/>
  <c r="F78" i="4"/>
  <c r="E76" i="4"/>
  <c r="J55" i="4"/>
  <c r="J54" i="4"/>
  <c r="F54" i="4"/>
  <c r="F52" i="4"/>
  <c r="E50" i="4"/>
  <c r="J18" i="4"/>
  <c r="E18" i="4"/>
  <c r="F81" i="4" s="1"/>
  <c r="J17" i="4"/>
  <c r="J12" i="4"/>
  <c r="J52" i="4"/>
  <c r="E7" i="4"/>
  <c r="E74" i="4"/>
  <c r="J37" i="3"/>
  <c r="J36" i="3"/>
  <c r="AY56" i="1"/>
  <c r="J35" i="3"/>
  <c r="AX56" i="1" s="1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18" i="3"/>
  <c r="BH118" i="3"/>
  <c r="BG118" i="3"/>
  <c r="BF118" i="3"/>
  <c r="T118" i="3"/>
  <c r="T117" i="3" s="1"/>
  <c r="R118" i="3"/>
  <c r="R117" i="3"/>
  <c r="P118" i="3"/>
  <c r="P117" i="3" s="1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J83" i="3"/>
  <c r="J82" i="3"/>
  <c r="F82" i="3"/>
  <c r="F80" i="3"/>
  <c r="E78" i="3"/>
  <c r="J55" i="3"/>
  <c r="J54" i="3"/>
  <c r="F54" i="3"/>
  <c r="F52" i="3"/>
  <c r="E50" i="3"/>
  <c r="J18" i="3"/>
  <c r="E18" i="3"/>
  <c r="F55" i="3" s="1"/>
  <c r="J17" i="3"/>
  <c r="J12" i="3"/>
  <c r="J80" i="3"/>
  <c r="E7" i="3"/>
  <c r="E76" i="3"/>
  <c r="J37" i="2"/>
  <c r="J36" i="2"/>
  <c r="AY55" i="1" s="1"/>
  <c r="J35" i="2"/>
  <c r="AX55" i="1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5" i="2"/>
  <c r="BH335" i="2"/>
  <c r="BG335" i="2"/>
  <c r="BF335" i="2"/>
  <c r="T335" i="2"/>
  <c r="R335" i="2"/>
  <c r="P335" i="2"/>
  <c r="BI326" i="2"/>
  <c r="BH326" i="2"/>
  <c r="BG326" i="2"/>
  <c r="BF326" i="2"/>
  <c r="T326" i="2"/>
  <c r="T325" i="2"/>
  <c r="R326" i="2"/>
  <c r="R325" i="2"/>
  <c r="P326" i="2"/>
  <c r="P325" i="2" s="1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T313" i="2" s="1"/>
  <c r="R314" i="2"/>
  <c r="R313" i="2"/>
  <c r="P314" i="2"/>
  <c r="P313" i="2" s="1"/>
  <c r="BI311" i="2"/>
  <c r="BH311" i="2"/>
  <c r="BG311" i="2"/>
  <c r="BF311" i="2"/>
  <c r="T311" i="2"/>
  <c r="R311" i="2"/>
  <c r="P311" i="2"/>
  <c r="BI307" i="2"/>
  <c r="BH307" i="2"/>
  <c r="BG307" i="2"/>
  <c r="BF307" i="2"/>
  <c r="T307" i="2"/>
  <c r="R307" i="2"/>
  <c r="P307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0" i="2"/>
  <c r="BH270" i="2"/>
  <c r="BG270" i="2"/>
  <c r="BF270" i="2"/>
  <c r="T270" i="2"/>
  <c r="R270" i="2"/>
  <c r="P270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09" i="2"/>
  <c r="BH209" i="2"/>
  <c r="BG209" i="2"/>
  <c r="BF209" i="2"/>
  <c r="T209" i="2"/>
  <c r="R209" i="2"/>
  <c r="P209" i="2"/>
  <c r="BI203" i="2"/>
  <c r="BH203" i="2"/>
  <c r="BG203" i="2"/>
  <c r="BF203" i="2"/>
  <c r="T203" i="2"/>
  <c r="R203" i="2"/>
  <c r="P203" i="2"/>
  <c r="BI197" i="2"/>
  <c r="BH197" i="2"/>
  <c r="BG197" i="2"/>
  <c r="BF197" i="2"/>
  <c r="T197" i="2"/>
  <c r="R197" i="2"/>
  <c r="P197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T181" i="2"/>
  <c r="R182" i="2"/>
  <c r="R181" i="2" s="1"/>
  <c r="P182" i="2"/>
  <c r="P181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2" i="2"/>
  <c r="F37" i="2" s="1"/>
  <c r="BH112" i="2"/>
  <c r="BG112" i="2"/>
  <c r="BF112" i="2"/>
  <c r="T112" i="2"/>
  <c r="R112" i="2"/>
  <c r="P112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2" i="2"/>
  <c r="BH102" i="2"/>
  <c r="F36" i="2" s="1"/>
  <c r="BG102" i="2"/>
  <c r="BF102" i="2"/>
  <c r="T102" i="2"/>
  <c r="R102" i="2"/>
  <c r="P102" i="2"/>
  <c r="BI98" i="2"/>
  <c r="BH98" i="2"/>
  <c r="BG98" i="2"/>
  <c r="F35" i="2" s="1"/>
  <c r="BF98" i="2"/>
  <c r="F34" i="2" s="1"/>
  <c r="T98" i="2"/>
  <c r="T97" i="2" s="1"/>
  <c r="R98" i="2"/>
  <c r="R97" i="2" s="1"/>
  <c r="P98" i="2"/>
  <c r="P97" i="2" s="1"/>
  <c r="J92" i="2"/>
  <c r="J91" i="2"/>
  <c r="F91" i="2"/>
  <c r="F89" i="2"/>
  <c r="E87" i="2"/>
  <c r="J55" i="2"/>
  <c r="J54" i="2"/>
  <c r="F54" i="2"/>
  <c r="F52" i="2"/>
  <c r="E50" i="2"/>
  <c r="J18" i="2"/>
  <c r="E18" i="2"/>
  <c r="F92" i="2" s="1"/>
  <c r="J17" i="2"/>
  <c r="J12" i="2"/>
  <c r="J89" i="2" s="1"/>
  <c r="E7" i="2"/>
  <c r="E85" i="2"/>
  <c r="L50" i="1"/>
  <c r="AM50" i="1"/>
  <c r="AM49" i="1"/>
  <c r="L49" i="1"/>
  <c r="AM47" i="1"/>
  <c r="L47" i="1"/>
  <c r="L45" i="1"/>
  <c r="L44" i="1"/>
  <c r="BK250" i="2"/>
  <c r="BK156" i="2"/>
  <c r="BK96" i="3"/>
  <c r="BK106" i="4"/>
  <c r="BK137" i="5"/>
  <c r="J143" i="5"/>
  <c r="J111" i="6"/>
  <c r="BK115" i="6"/>
  <c r="BK112" i="7"/>
  <c r="J105" i="8"/>
  <c r="J89" i="9"/>
  <c r="BK231" i="2"/>
  <c r="J127" i="2"/>
  <c r="BK94" i="3"/>
  <c r="J106" i="4"/>
  <c r="BK141" i="5"/>
  <c r="J133" i="5"/>
  <c r="J137" i="6"/>
  <c r="BK129" i="6"/>
  <c r="BK118" i="7"/>
  <c r="BK114" i="8"/>
  <c r="J95" i="8"/>
  <c r="J113" i="9"/>
  <c r="J238" i="2"/>
  <c r="J171" i="2"/>
  <c r="J102" i="2"/>
  <c r="BK102" i="3"/>
  <c r="BK95" i="4"/>
  <c r="BK153" i="5"/>
  <c r="BK149" i="5"/>
  <c r="J132" i="6"/>
  <c r="J147" i="6"/>
  <c r="J105" i="6"/>
  <c r="J98" i="7"/>
  <c r="J91" i="8"/>
  <c r="J92" i="8"/>
  <c r="J99" i="3"/>
  <c r="J137" i="5"/>
  <c r="BK98" i="6"/>
  <c r="BK108" i="6"/>
  <c r="J104" i="7"/>
  <c r="BK129" i="9"/>
  <c r="BK87" i="10"/>
  <c r="J189" i="2"/>
  <c r="BK124" i="3"/>
  <c r="BK99" i="3"/>
  <c r="J94" i="4"/>
  <c r="BK146" i="6"/>
  <c r="J99" i="6"/>
  <c r="J118" i="6"/>
  <c r="BK89" i="7"/>
  <c r="BK97" i="8"/>
  <c r="J94" i="9"/>
  <c r="J203" i="2"/>
  <c r="BK147" i="2"/>
  <c r="J123" i="3"/>
  <c r="BK87" i="4"/>
  <c r="BK118" i="5"/>
  <c r="J136" i="5"/>
  <c r="BK109" i="7"/>
  <c r="BK90" i="7"/>
  <c r="J106" i="8"/>
  <c r="J98" i="9"/>
  <c r="BK303" i="2"/>
  <c r="J289" i="2"/>
  <c r="J133" i="2"/>
  <c r="BK92" i="3"/>
  <c r="BK88" i="4"/>
  <c r="J126" i="5"/>
  <c r="BK114" i="6"/>
  <c r="BK86" i="8"/>
  <c r="BK109" i="9"/>
  <c r="J278" i="2"/>
  <c r="BK127" i="2"/>
  <c r="J106" i="3"/>
  <c r="J95" i="4"/>
  <c r="BK139" i="5"/>
  <c r="J134" i="6"/>
  <c r="BK131" i="6"/>
  <c r="BK98" i="7"/>
  <c r="J107" i="8"/>
  <c r="BK125" i="9"/>
  <c r="BK113" i="9"/>
  <c r="BK189" i="2"/>
  <c r="BK102" i="2"/>
  <c r="BK105" i="4"/>
  <c r="J122" i="5"/>
  <c r="J134" i="5"/>
  <c r="BK116" i="5"/>
  <c r="BK91" i="5"/>
  <c r="BK140" i="6"/>
  <c r="J101" i="7"/>
  <c r="J102" i="8"/>
  <c r="J118" i="9"/>
  <c r="BK341" i="2"/>
  <c r="J326" i="2"/>
  <c r="J320" i="2"/>
  <c r="J293" i="2"/>
  <c r="BK263" i="2"/>
  <c r="BK241" i="2"/>
  <c r="BK186" i="2"/>
  <c r="J98" i="2"/>
  <c r="J105" i="4"/>
  <c r="J96" i="5"/>
  <c r="BK148" i="6"/>
  <c r="BK109" i="6"/>
  <c r="J125" i="6"/>
  <c r="J111" i="7"/>
  <c r="J86" i="8"/>
  <c r="J107" i="9"/>
  <c r="BK238" i="2"/>
  <c r="BK150" i="2"/>
  <c r="J107" i="3"/>
  <c r="BK107" i="3"/>
  <c r="BK104" i="4"/>
  <c r="BK138" i="5"/>
  <c r="J133" i="6"/>
  <c r="BK139" i="6"/>
  <c r="J102" i="7"/>
  <c r="BK117" i="8"/>
  <c r="J98" i="8"/>
  <c r="BK244" i="2"/>
  <c r="BK190" i="2"/>
  <c r="J124" i="2"/>
  <c r="J96" i="3"/>
  <c r="J89" i="4"/>
  <c r="BK143" i="5"/>
  <c r="J144" i="6"/>
  <c r="BK120" i="6"/>
  <c r="J109" i="7"/>
  <c r="BK123" i="9"/>
  <c r="BK317" i="2"/>
  <c r="BK295" i="2"/>
  <c r="BK163" i="2"/>
  <c r="J116" i="3"/>
  <c r="BK94" i="4"/>
  <c r="J151" i="5"/>
  <c r="J123" i="6"/>
  <c r="BK128" i="6"/>
  <c r="J88" i="8"/>
  <c r="BK100" i="9"/>
  <c r="BK261" i="2"/>
  <c r="J144" i="2"/>
  <c r="J118" i="3"/>
  <c r="J148" i="5"/>
  <c r="BK150" i="5"/>
  <c r="J130" i="6"/>
  <c r="J143" i="6"/>
  <c r="J94" i="6"/>
  <c r="BK94" i="7"/>
  <c r="J114" i="8"/>
  <c r="J117" i="9"/>
  <c r="J246" i="2"/>
  <c r="J168" i="2"/>
  <c r="J105" i="2"/>
  <c r="J104" i="3"/>
  <c r="J97" i="4"/>
  <c r="J116" i="5"/>
  <c r="BK133" i="5"/>
  <c r="J115" i="6"/>
  <c r="BK101" i="6"/>
  <c r="J118" i="7"/>
  <c r="BK108" i="8"/>
  <c r="J129" i="9"/>
  <c r="BK99" i="9"/>
  <c r="J229" i="2"/>
  <c r="J156" i="2"/>
  <c r="J108" i="3"/>
  <c r="J104" i="4"/>
  <c r="J139" i="5"/>
  <c r="BK134" i="5"/>
  <c r="J95" i="6"/>
  <c r="J119" i="6"/>
  <c r="J117" i="6"/>
  <c r="J103" i="7"/>
  <c r="J101" i="8"/>
  <c r="J105" i="9"/>
  <c r="BK171" i="2"/>
  <c r="J110" i="3"/>
  <c r="J98" i="3"/>
  <c r="BK136" i="5"/>
  <c r="BK135" i="5"/>
  <c r="J90" i="6"/>
  <c r="J145" i="6"/>
  <c r="BK118" i="6"/>
  <c r="BK107" i="7"/>
  <c r="J117" i="8"/>
  <c r="J127" i="9"/>
  <c r="J343" i="2"/>
  <c r="J311" i="2"/>
  <c r="J295" i="2"/>
  <c r="BK278" i="2"/>
  <c r="BK248" i="2"/>
  <c r="J176" i="2"/>
  <c r="J91" i="3"/>
  <c r="J94" i="5"/>
  <c r="BK148" i="5"/>
  <c r="BK94" i="6"/>
  <c r="BK112" i="6"/>
  <c r="J119" i="7"/>
  <c r="J96" i="7"/>
  <c r="J120" i="9"/>
  <c r="J93" i="5"/>
  <c r="J124" i="6"/>
  <c r="J104" i="6"/>
  <c r="BK116" i="7"/>
  <c r="BK101" i="8"/>
  <c r="J89" i="8"/>
  <c r="BK300" i="2"/>
  <c r="J280" i="2"/>
  <c r="J257" i="2"/>
  <c r="J226" i="2"/>
  <c r="J150" i="2"/>
  <c r="BK121" i="3"/>
  <c r="J144" i="5"/>
  <c r="J142" i="6"/>
  <c r="J89" i="6"/>
  <c r="BK119" i="7"/>
  <c r="BK95" i="7"/>
  <c r="BK93" i="8"/>
  <c r="BK91" i="9"/>
  <c r="J244" i="2"/>
  <c r="BK218" i="2"/>
  <c r="BK98" i="2"/>
  <c r="J126" i="3"/>
  <c r="J88" i="4"/>
  <c r="BK157" i="5"/>
  <c r="BK104" i="6"/>
  <c r="BK123" i="6"/>
  <c r="J108" i="7"/>
  <c r="BK115" i="8"/>
  <c r="BK99" i="8"/>
  <c r="J93" i="10"/>
  <c r="J190" i="2"/>
  <c r="J122" i="3"/>
  <c r="J93" i="3"/>
  <c r="BK109" i="5"/>
  <c r="BK144" i="5"/>
  <c r="J108" i="6"/>
  <c r="J110" i="6"/>
  <c r="J95" i="7"/>
  <c r="BK97" i="7"/>
  <c r="J115" i="8"/>
  <c r="BK117" i="9"/>
  <c r="J197" i="2"/>
  <c r="J121" i="3"/>
  <c r="BK115" i="3"/>
  <c r="J100" i="4"/>
  <c r="J129" i="5"/>
  <c r="BK104" i="5"/>
  <c r="BK117" i="6"/>
  <c r="BK111" i="6"/>
  <c r="J88" i="7"/>
  <c r="J93" i="7"/>
  <c r="J104" i="8"/>
  <c r="BK94" i="9"/>
  <c r="J118" i="2"/>
  <c r="BK90" i="3"/>
  <c r="J93" i="4"/>
  <c r="J155" i="5"/>
  <c r="BK121" i="6"/>
  <c r="J120" i="6"/>
  <c r="J107" i="6"/>
  <c r="BK110" i="6"/>
  <c r="J109" i="6"/>
  <c r="J113" i="8"/>
  <c r="J87" i="9"/>
  <c r="J335" i="2"/>
  <c r="BK320" i="2"/>
  <c r="J303" i="2"/>
  <c r="BK290" i="2"/>
  <c r="J260" i="2"/>
  <c r="BK124" i="2"/>
  <c r="BK110" i="3"/>
  <c r="BK90" i="4"/>
  <c r="BK98" i="5"/>
  <c r="BK138" i="6"/>
  <c r="J148" i="6"/>
  <c r="J87" i="7"/>
  <c r="J112" i="8"/>
  <c r="BK119" i="9"/>
  <c r="BK87" i="9"/>
  <c r="BK209" i="2"/>
  <c r="BK136" i="2"/>
  <c r="J120" i="5"/>
  <c r="J138" i="5"/>
  <c r="BK124" i="5"/>
  <c r="BK136" i="6"/>
  <c r="BK88" i="6"/>
  <c r="J89" i="7"/>
  <c r="BK111" i="9"/>
  <c r="BK226" i="2"/>
  <c r="BK133" i="2"/>
  <c r="BK100" i="3"/>
  <c r="J101" i="4"/>
  <c r="J100" i="5"/>
  <c r="BK142" i="6"/>
  <c r="BK145" i="6"/>
  <c r="J105" i="7"/>
  <c r="BK91" i="8"/>
  <c r="BK105" i="9"/>
  <c r="BK307" i="2"/>
  <c r="J122" i="2"/>
  <c r="BK101" i="3"/>
  <c r="J103" i="4"/>
  <c r="J156" i="5"/>
  <c r="J96" i="6"/>
  <c r="BK151" i="6"/>
  <c r="BK89" i="8"/>
  <c r="BK94" i="8"/>
  <c r="J123" i="9"/>
  <c r="BK254" i="2"/>
  <c r="BK168" i="2"/>
  <c r="BK114" i="3"/>
  <c r="J92" i="3"/>
  <c r="BK142" i="5"/>
  <c r="BK114" i="5"/>
  <c r="BK150" i="6"/>
  <c r="BK114" i="7"/>
  <c r="BK96" i="8"/>
  <c r="J128" i="9"/>
  <c r="J109" i="9"/>
  <c r="J241" i="2"/>
  <c r="J139" i="2"/>
  <c r="BK127" i="3"/>
  <c r="BK93" i="4"/>
  <c r="BK154" i="5"/>
  <c r="BK137" i="6"/>
  <c r="J129" i="6"/>
  <c r="J88" i="6"/>
  <c r="BK96" i="7"/>
  <c r="J109" i="8"/>
  <c r="J85" i="9"/>
  <c r="J248" i="2"/>
  <c r="J186" i="2"/>
  <c r="BK115" i="2"/>
  <c r="J91" i="4"/>
  <c r="J124" i="5"/>
  <c r="BK122" i="5"/>
  <c r="J127" i="6"/>
  <c r="BK90" i="6"/>
  <c r="J94" i="7"/>
  <c r="J99" i="8"/>
  <c r="J102" i="9"/>
  <c r="J130" i="2"/>
  <c r="BK108" i="3"/>
  <c r="J92" i="4"/>
  <c r="J142" i="5"/>
  <c r="BK126" i="6"/>
  <c r="BK106" i="7"/>
  <c r="J94" i="8"/>
  <c r="J119" i="9"/>
  <c r="BK343" i="2"/>
  <c r="J314" i="2"/>
  <c r="J298" i="2"/>
  <c r="BK280" i="2"/>
  <c r="J232" i="2"/>
  <c r="J147" i="2"/>
  <c r="J112" i="3"/>
  <c r="BK147" i="5"/>
  <c r="J114" i="6"/>
  <c r="BK134" i="6"/>
  <c r="J128" i="6"/>
  <c r="BK92" i="8"/>
  <c r="J90" i="8"/>
  <c r="J221" i="2"/>
  <c r="BK122" i="2"/>
  <c r="J115" i="3"/>
  <c r="BK93" i="3"/>
  <c r="J118" i="5"/>
  <c r="BK125" i="5"/>
  <c r="BK102" i="5"/>
  <c r="J139" i="6"/>
  <c r="BK89" i="6"/>
  <c r="BK108" i="7"/>
  <c r="J87" i="8"/>
  <c r="J96" i="9"/>
  <c r="J179" i="2"/>
  <c r="BK112" i="2"/>
  <c r="BK112" i="3"/>
  <c r="BK100" i="4"/>
  <c r="BK129" i="5"/>
  <c r="J131" i="5"/>
  <c r="BK91" i="6"/>
  <c r="BK88" i="7"/>
  <c r="J103" i="8"/>
  <c r="BK93" i="9"/>
  <c r="BK96" i="10"/>
  <c r="J290" i="2"/>
  <c r="J261" i="2"/>
  <c r="J101" i="3"/>
  <c r="BK91" i="4"/>
  <c r="J149" i="5"/>
  <c r="J106" i="6"/>
  <c r="BK106" i="6"/>
  <c r="BK113" i="7"/>
  <c r="BK110" i="8"/>
  <c r="J87" i="10"/>
  <c r="J235" i="2"/>
  <c r="J209" i="2"/>
  <c r="BK118" i="2"/>
  <c r="BK116" i="3"/>
  <c r="J99" i="4"/>
  <c r="BK131" i="5"/>
  <c r="J101" i="6"/>
  <c r="BK130" i="6"/>
  <c r="BK117" i="7"/>
  <c r="BK102" i="8"/>
  <c r="BK120" i="9"/>
  <c r="J252" i="2"/>
  <c r="J182" i="2"/>
  <c r="BK118" i="3"/>
  <c r="BK152" i="5"/>
  <c r="J141" i="5"/>
  <c r="J151" i="6"/>
  <c r="J146" i="6"/>
  <c r="J117" i="7"/>
  <c r="J90" i="7"/>
  <c r="J108" i="8"/>
  <c r="BK128" i="9"/>
  <c r="J110" i="7"/>
  <c r="BK88" i="8"/>
  <c r="J103" i="9"/>
  <c r="J341" i="2"/>
  <c r="BK322" i="2"/>
  <c r="J317" i="2"/>
  <c r="J270" i="2"/>
  <c r="J218" i="2"/>
  <c r="BK165" i="2"/>
  <c r="BK106" i="3"/>
  <c r="BK92" i="4"/>
  <c r="BK112" i="5"/>
  <c r="J126" i="6"/>
  <c r="BK97" i="6"/>
  <c r="BK102" i="7"/>
  <c r="BK113" i="8"/>
  <c r="J231" i="2"/>
  <c r="J108" i="2"/>
  <c r="BK122" i="3"/>
  <c r="J87" i="4"/>
  <c r="J102" i="5"/>
  <c r="BK155" i="5"/>
  <c r="J97" i="6"/>
  <c r="J103" i="6"/>
  <c r="BK101" i="7"/>
  <c r="BK109" i="8"/>
  <c r="BK121" i="9"/>
  <c r="J112" i="5"/>
  <c r="BK93" i="6"/>
  <c r="J122" i="6"/>
  <c r="J92" i="7"/>
  <c r="BK89" i="9"/>
  <c r="BK298" i="2"/>
  <c r="J282" i="2"/>
  <c r="BK252" i="2"/>
  <c r="BK192" i="2"/>
  <c r="BK105" i="2"/>
  <c r="BK96" i="5"/>
  <c r="BK106" i="5"/>
  <c r="J136" i="6"/>
  <c r="J93" i="6"/>
  <c r="J112" i="7"/>
  <c r="BK93" i="7"/>
  <c r="BK98" i="9"/>
  <c r="J93" i="9"/>
  <c r="BK229" i="2"/>
  <c r="J192" i="2"/>
  <c r="BK108" i="2"/>
  <c r="J102" i="3"/>
  <c r="BK100" i="5"/>
  <c r="BK143" i="6"/>
  <c r="BK99" i="6"/>
  <c r="BK86" i="7"/>
  <c r="J96" i="8"/>
  <c r="J100" i="9"/>
  <c r="BK221" i="2"/>
  <c r="J115" i="2"/>
  <c r="BK104" i="3"/>
  <c r="BK101" i="4"/>
  <c r="J91" i="5"/>
  <c r="BK119" i="6"/>
  <c r="J91" i="6"/>
  <c r="J106" i="7"/>
  <c r="BK105" i="8"/>
  <c r="J121" i="9"/>
  <c r="J90" i="10"/>
  <c r="BK130" i="2"/>
  <c r="J100" i="3"/>
  <c r="J153" i="5"/>
  <c r="J157" i="5"/>
  <c r="BK144" i="6"/>
  <c r="J140" i="6"/>
  <c r="BK107" i="6"/>
  <c r="J91" i="7"/>
  <c r="J116" i="8"/>
  <c r="BK97" i="9"/>
  <c r="BK161" i="2"/>
  <c r="J127" i="3"/>
  <c r="BK97" i="4"/>
  <c r="BK126" i="5"/>
  <c r="BK95" i="6"/>
  <c r="BK104" i="7"/>
  <c r="J93" i="8"/>
  <c r="J91" i="9"/>
  <c r="BK326" i="2"/>
  <c r="BK314" i="2"/>
  <c r="J300" i="2"/>
  <c r="BK282" i="2"/>
  <c r="J254" i="2"/>
  <c r="BK203" i="2"/>
  <c r="J112" i="2"/>
  <c r="J147" i="5"/>
  <c r="J154" i="5"/>
  <c r="J109" i="5"/>
  <c r="BK125" i="6"/>
  <c r="J86" i="7"/>
  <c r="BK103" i="8"/>
  <c r="J99" i="9"/>
  <c r="J250" i="2"/>
  <c r="J165" i="2"/>
  <c r="BK91" i="3"/>
  <c r="J94" i="3"/>
  <c r="J150" i="5"/>
  <c r="BK103" i="6"/>
  <c r="BK116" i="6"/>
  <c r="BK110" i="7"/>
  <c r="J97" i="8"/>
  <c r="BK87" i="8"/>
  <c r="J97" i="9"/>
  <c r="J89" i="3"/>
  <c r="J98" i="5"/>
  <c r="BK156" i="5"/>
  <c r="BK147" i="6"/>
  <c r="J116" i="6"/>
  <c r="BK102" i="6"/>
  <c r="BK103" i="7"/>
  <c r="J115" i="9"/>
  <c r="BK311" i="2"/>
  <c r="BK293" i="2"/>
  <c r="J263" i="2"/>
  <c r="BK235" i="2"/>
  <c r="BK179" i="2"/>
  <c r="BK140" i="5"/>
  <c r="J140" i="5"/>
  <c r="BK132" i="6"/>
  <c r="BK105" i="6"/>
  <c r="BK127" i="6"/>
  <c r="J97" i="7"/>
  <c r="BK115" i="9"/>
  <c r="BK257" i="2"/>
  <c r="BK182" i="2"/>
  <c r="BK99" i="4"/>
  <c r="J106" i="5"/>
  <c r="J150" i="6"/>
  <c r="BK100" i="6"/>
  <c r="BK111" i="7"/>
  <c r="BK106" i="8"/>
  <c r="BK107" i="9"/>
  <c r="BK93" i="10"/>
  <c r="BK197" i="2"/>
  <c r="J161" i="2"/>
  <c r="J124" i="3"/>
  <c r="BK89" i="4"/>
  <c r="J104" i="5"/>
  <c r="BK120" i="5"/>
  <c r="J100" i="6"/>
  <c r="J112" i="6"/>
  <c r="BK87" i="7"/>
  <c r="BK95" i="8"/>
  <c r="J111" i="9"/>
  <c r="BK85" i="9"/>
  <c r="BK215" i="2"/>
  <c r="BK144" i="2"/>
  <c r="BK126" i="3"/>
  <c r="BK89" i="3"/>
  <c r="J114" i="5"/>
  <c r="BK146" i="5"/>
  <c r="J131" i="6"/>
  <c r="BK133" i="6"/>
  <c r="J114" i="7"/>
  <c r="BK116" i="8"/>
  <c r="BK127" i="9"/>
  <c r="J96" i="10"/>
  <c r="BK139" i="2"/>
  <c r="J114" i="3"/>
  <c r="J146" i="5"/>
  <c r="J138" i="6"/>
  <c r="J121" i="6"/>
  <c r="J98" i="6"/>
  <c r="BK105" i="7"/>
  <c r="J110" i="8"/>
  <c r="BK90" i="10"/>
  <c r="BK335" i="2"/>
  <c r="J322" i="2"/>
  <c r="J307" i="2"/>
  <c r="BK289" i="2"/>
  <c r="BK260" i="2"/>
  <c r="J136" i="2"/>
  <c r="BK98" i="3"/>
  <c r="J90" i="4"/>
  <c r="BK93" i="5"/>
  <c r="J125" i="5"/>
  <c r="BK96" i="6"/>
  <c r="BK91" i="7"/>
  <c r="BK98" i="8"/>
  <c r="J125" i="9"/>
  <c r="BK96" i="9"/>
  <c r="BK176" i="2"/>
  <c r="BK103" i="4"/>
  <c r="BK151" i="5"/>
  <c r="J152" i="5"/>
  <c r="BK94" i="5"/>
  <c r="BK135" i="6"/>
  <c r="J102" i="6"/>
  <c r="J107" i="7"/>
  <c r="BK112" i="8"/>
  <c r="BK103" i="9"/>
  <c r="BK232" i="2"/>
  <c r="J163" i="2"/>
  <c r="AS54" i="1"/>
  <c r="J135" i="6"/>
  <c r="BK122" i="6"/>
  <c r="J113" i="7"/>
  <c r="BK104" i="8"/>
  <c r="BK118" i="9"/>
  <c r="BK270" i="2"/>
  <c r="BK246" i="2"/>
  <c r="J215" i="2"/>
  <c r="BK123" i="3"/>
  <c r="J90" i="3"/>
  <c r="J135" i="5"/>
  <c r="BK124" i="6"/>
  <c r="J116" i="7"/>
  <c r="BK92" i="7"/>
  <c r="BK107" i="8"/>
  <c r="BK90" i="8"/>
  <c r="BK102" i="9"/>
  <c r="J34" i="2" l="1"/>
  <c r="R85" i="10"/>
  <c r="R84" i="10" s="1"/>
  <c r="P85" i="10"/>
  <c r="P84" i="10"/>
  <c r="AU63" i="1"/>
  <c r="T117" i="2"/>
  <c r="R185" i="2"/>
  <c r="R256" i="2"/>
  <c r="R334" i="2"/>
  <c r="R103" i="3"/>
  <c r="P120" i="3"/>
  <c r="BK86" i="4"/>
  <c r="R98" i="4"/>
  <c r="BK117" i="2"/>
  <c r="J117" i="2"/>
  <c r="J63" i="2" s="1"/>
  <c r="BK175" i="2"/>
  <c r="J175" i="2"/>
  <c r="J66" i="2"/>
  <c r="P256" i="2"/>
  <c r="R316" i="2"/>
  <c r="R88" i="3"/>
  <c r="R95" i="3"/>
  <c r="P125" i="3"/>
  <c r="P98" i="4"/>
  <c r="R90" i="5"/>
  <c r="P111" i="5"/>
  <c r="R145" i="5"/>
  <c r="BK101" i="2"/>
  <c r="J101" i="2"/>
  <c r="J62" i="2"/>
  <c r="BK155" i="2"/>
  <c r="J155" i="2" s="1"/>
  <c r="J64" i="2" s="1"/>
  <c r="R196" i="2"/>
  <c r="T243" i="2"/>
  <c r="P334" i="2"/>
  <c r="BK88" i="3"/>
  <c r="J88" i="3"/>
  <c r="J61" i="3" s="1"/>
  <c r="BK95" i="3"/>
  <c r="J95" i="3" s="1"/>
  <c r="J62" i="3" s="1"/>
  <c r="BK125" i="3"/>
  <c r="J125" i="3" s="1"/>
  <c r="J66" i="3" s="1"/>
  <c r="P86" i="4"/>
  <c r="P102" i="4"/>
  <c r="T95" i="5"/>
  <c r="T145" i="5"/>
  <c r="P87" i="6"/>
  <c r="R92" i="6"/>
  <c r="R141" i="6"/>
  <c r="P100" i="7"/>
  <c r="T115" i="7"/>
  <c r="T85" i="8"/>
  <c r="R111" i="8"/>
  <c r="P117" i="2"/>
  <c r="P185" i="2"/>
  <c r="BK256" i="2"/>
  <c r="J256" i="2" s="1"/>
  <c r="J71" i="2" s="1"/>
  <c r="T88" i="3"/>
  <c r="T95" i="3"/>
  <c r="T125" i="3"/>
  <c r="T86" i="4"/>
  <c r="R102" i="4"/>
  <c r="BK90" i="5"/>
  <c r="J90" i="5" s="1"/>
  <c r="J61" i="5" s="1"/>
  <c r="R95" i="5"/>
  <c r="BK111" i="5"/>
  <c r="J111" i="5" s="1"/>
  <c r="J64" i="5" s="1"/>
  <c r="BK132" i="5"/>
  <c r="J132" i="5"/>
  <c r="J67" i="5" s="1"/>
  <c r="BK145" i="5"/>
  <c r="J145" i="5"/>
  <c r="J68" i="5" s="1"/>
  <c r="BK92" i="6"/>
  <c r="J92" i="6" s="1"/>
  <c r="J62" i="6" s="1"/>
  <c r="P113" i="6"/>
  <c r="T141" i="6"/>
  <c r="T85" i="7"/>
  <c r="T84" i="7" s="1"/>
  <c r="T83" i="7" s="1"/>
  <c r="P115" i="7"/>
  <c r="P84" i="7" s="1"/>
  <c r="P83" i="7" s="1"/>
  <c r="AU60" i="1" s="1"/>
  <c r="R85" i="8"/>
  <c r="P111" i="8"/>
  <c r="R110" i="9"/>
  <c r="R117" i="2"/>
  <c r="T175" i="2"/>
  <c r="P196" i="2"/>
  <c r="P243" i="2"/>
  <c r="BK316" i="2"/>
  <c r="J316" i="2" s="1"/>
  <c r="J73" i="2" s="1"/>
  <c r="T334" i="2"/>
  <c r="T103" i="3"/>
  <c r="T120" i="3"/>
  <c r="T102" i="4"/>
  <c r="P95" i="5"/>
  <c r="P89" i="5" s="1"/>
  <c r="P88" i="5" s="1"/>
  <c r="AU58" i="1" s="1"/>
  <c r="P132" i="5"/>
  <c r="P92" i="6"/>
  <c r="R113" i="6"/>
  <c r="BK149" i="6"/>
  <c r="J149" i="6"/>
  <c r="J65" i="6"/>
  <c r="P85" i="7"/>
  <c r="T100" i="7"/>
  <c r="BK85" i="8"/>
  <c r="J85" i="8" s="1"/>
  <c r="J61" i="8" s="1"/>
  <c r="T100" i="8"/>
  <c r="P106" i="9"/>
  <c r="P101" i="2"/>
  <c r="R155" i="2"/>
  <c r="BK196" i="2"/>
  <c r="J196" i="2"/>
  <c r="J69" i="2" s="1"/>
  <c r="BK243" i="2"/>
  <c r="J243" i="2"/>
  <c r="J70" i="2" s="1"/>
  <c r="P316" i="2"/>
  <c r="P88" i="3"/>
  <c r="P95" i="3"/>
  <c r="BK120" i="3"/>
  <c r="J120" i="3" s="1"/>
  <c r="J65" i="3" s="1"/>
  <c r="R86" i="4"/>
  <c r="R85" i="4" s="1"/>
  <c r="R84" i="4" s="1"/>
  <c r="P90" i="5"/>
  <c r="P145" i="5"/>
  <c r="T87" i="6"/>
  <c r="T113" i="6"/>
  <c r="T149" i="6"/>
  <c r="R100" i="7"/>
  <c r="P85" i="8"/>
  <c r="R100" i="8"/>
  <c r="R84" i="8" s="1"/>
  <c r="R83" i="8" s="1"/>
  <c r="BK84" i="9"/>
  <c r="J84" i="9" s="1"/>
  <c r="J60" i="9" s="1"/>
  <c r="P84" i="9"/>
  <c r="BK106" i="9"/>
  <c r="J106" i="9"/>
  <c r="J61" i="9" s="1"/>
  <c r="R106" i="9"/>
  <c r="T106" i="9"/>
  <c r="T83" i="9" s="1"/>
  <c r="BK110" i="9"/>
  <c r="J110" i="9"/>
  <c r="J62" i="9" s="1"/>
  <c r="BK122" i="9"/>
  <c r="J122" i="9"/>
  <c r="J63" i="9" s="1"/>
  <c r="P122" i="9"/>
  <c r="T101" i="2"/>
  <c r="P155" i="2"/>
  <c r="P175" i="2"/>
  <c r="P174" i="2" s="1"/>
  <c r="BK185" i="2"/>
  <c r="J185" i="2"/>
  <c r="J68" i="2" s="1"/>
  <c r="T185" i="2"/>
  <c r="T256" i="2"/>
  <c r="T316" i="2"/>
  <c r="BK103" i="3"/>
  <c r="J103" i="3" s="1"/>
  <c r="J63" i="3" s="1"/>
  <c r="R120" i="3"/>
  <c r="BK102" i="4"/>
  <c r="J102" i="4"/>
  <c r="J64" i="4"/>
  <c r="T90" i="5"/>
  <c r="R111" i="5"/>
  <c r="R132" i="5"/>
  <c r="R87" i="6"/>
  <c r="T92" i="6"/>
  <c r="P141" i="6"/>
  <c r="R149" i="6"/>
  <c r="BK85" i="7"/>
  <c r="J85" i="7" s="1"/>
  <c r="J61" i="7" s="1"/>
  <c r="BK100" i="7"/>
  <c r="J100" i="7"/>
  <c r="J62" i="7"/>
  <c r="R115" i="7"/>
  <c r="P100" i="8"/>
  <c r="T111" i="8"/>
  <c r="R84" i="9"/>
  <c r="P110" i="9"/>
  <c r="T122" i="9"/>
  <c r="R101" i="2"/>
  <c r="R96" i="2"/>
  <c r="T155" i="2"/>
  <c r="R175" i="2"/>
  <c r="T196" i="2"/>
  <c r="R243" i="2"/>
  <c r="BK334" i="2"/>
  <c r="J334" i="2" s="1"/>
  <c r="J75" i="2" s="1"/>
  <c r="P103" i="3"/>
  <c r="R125" i="3"/>
  <c r="BK98" i="4"/>
  <c r="J98" i="4"/>
  <c r="J63" i="4" s="1"/>
  <c r="T98" i="4"/>
  <c r="BK95" i="5"/>
  <c r="T111" i="5"/>
  <c r="T132" i="5"/>
  <c r="BK87" i="6"/>
  <c r="J87" i="6"/>
  <c r="J61" i="6"/>
  <c r="BK113" i="6"/>
  <c r="J113" i="6" s="1"/>
  <c r="J63" i="6" s="1"/>
  <c r="BK141" i="6"/>
  <c r="J141" i="6"/>
  <c r="J64" i="6" s="1"/>
  <c r="P149" i="6"/>
  <c r="R85" i="7"/>
  <c r="R84" i="7" s="1"/>
  <c r="R83" i="7" s="1"/>
  <c r="BK115" i="7"/>
  <c r="J115" i="7"/>
  <c r="J63" i="7"/>
  <c r="BK100" i="8"/>
  <c r="J100" i="8"/>
  <c r="J62" i="8"/>
  <c r="BK111" i="8"/>
  <c r="J111" i="8" s="1"/>
  <c r="J63" i="8" s="1"/>
  <c r="T84" i="9"/>
  <c r="T110" i="9"/>
  <c r="R122" i="9"/>
  <c r="BK97" i="2"/>
  <c r="J97" i="2" s="1"/>
  <c r="J61" i="2" s="1"/>
  <c r="BK181" i="2"/>
  <c r="J181" i="2"/>
  <c r="J67" i="2"/>
  <c r="BK117" i="3"/>
  <c r="J117" i="3"/>
  <c r="J64" i="3"/>
  <c r="BK128" i="5"/>
  <c r="J128" i="5" s="1"/>
  <c r="J65" i="5" s="1"/>
  <c r="BK325" i="2"/>
  <c r="J325" i="2"/>
  <c r="J74" i="2" s="1"/>
  <c r="BK108" i="5"/>
  <c r="J108" i="5"/>
  <c r="J63" i="5" s="1"/>
  <c r="BK130" i="5"/>
  <c r="J130" i="5" s="1"/>
  <c r="J66" i="5" s="1"/>
  <c r="BK86" i="10"/>
  <c r="J86" i="10" s="1"/>
  <c r="J61" i="10" s="1"/>
  <c r="BK96" i="4"/>
  <c r="J96" i="4" s="1"/>
  <c r="J62" i="4" s="1"/>
  <c r="BK89" i="10"/>
  <c r="J89" i="10"/>
  <c r="J62" i="10"/>
  <c r="BK95" i="10"/>
  <c r="J95" i="10"/>
  <c r="J64" i="10"/>
  <c r="BK313" i="2"/>
  <c r="J313" i="2" s="1"/>
  <c r="J72" i="2" s="1"/>
  <c r="BK92" i="10"/>
  <c r="J92" i="10"/>
  <c r="J63" i="10" s="1"/>
  <c r="E74" i="10"/>
  <c r="BE96" i="10"/>
  <c r="F55" i="10"/>
  <c r="J52" i="10"/>
  <c r="BE87" i="10"/>
  <c r="BE90" i="10"/>
  <c r="BE93" i="10"/>
  <c r="F55" i="9"/>
  <c r="J77" i="9"/>
  <c r="BE85" i="9"/>
  <c r="BE94" i="9"/>
  <c r="BE99" i="9"/>
  <c r="BE105" i="9"/>
  <c r="J79" i="9"/>
  <c r="BE93" i="9"/>
  <c r="BE103" i="9"/>
  <c r="BE107" i="9"/>
  <c r="BE113" i="9"/>
  <c r="BE115" i="9"/>
  <c r="BE118" i="9"/>
  <c r="BE120" i="9"/>
  <c r="E48" i="9"/>
  <c r="BE91" i="9"/>
  <c r="BE96" i="9"/>
  <c r="BE100" i="9"/>
  <c r="BE102" i="9"/>
  <c r="BE111" i="9"/>
  <c r="BE117" i="9"/>
  <c r="BE121" i="9"/>
  <c r="BE123" i="9"/>
  <c r="BE127" i="9"/>
  <c r="BE128" i="9"/>
  <c r="BE129" i="9"/>
  <c r="J55" i="9"/>
  <c r="BE89" i="9"/>
  <c r="BE98" i="9"/>
  <c r="BK84" i="8"/>
  <c r="J84" i="8" s="1"/>
  <c r="J60" i="8" s="1"/>
  <c r="F54" i="9"/>
  <c r="BE87" i="9"/>
  <c r="BE97" i="9"/>
  <c r="BE109" i="9"/>
  <c r="BE119" i="9"/>
  <c r="BE125" i="9"/>
  <c r="E73" i="8"/>
  <c r="BE86" i="8"/>
  <c r="BE110" i="8"/>
  <c r="BE114" i="8"/>
  <c r="J77" i="8"/>
  <c r="BE87" i="8"/>
  <c r="BE91" i="8"/>
  <c r="BE101" i="8"/>
  <c r="BE102" i="8"/>
  <c r="BE103" i="8"/>
  <c r="BE105" i="8"/>
  <c r="BE107" i="8"/>
  <c r="BE115" i="8"/>
  <c r="BE116" i="8"/>
  <c r="BE88" i="8"/>
  <c r="BE99" i="8"/>
  <c r="BE89" i="8"/>
  <c r="BE94" i="8"/>
  <c r="BE109" i="8"/>
  <c r="F55" i="8"/>
  <c r="BE92" i="8"/>
  <c r="BE95" i="8"/>
  <c r="BE96" i="8"/>
  <c r="BE97" i="8"/>
  <c r="BE112" i="8"/>
  <c r="BE90" i="8"/>
  <c r="BE93" i="8"/>
  <c r="BE98" i="8"/>
  <c r="BE104" i="8"/>
  <c r="BE106" i="8"/>
  <c r="BE108" i="8"/>
  <c r="BE113" i="8"/>
  <c r="BE117" i="8"/>
  <c r="BK86" i="6"/>
  <c r="J86" i="6" s="1"/>
  <c r="J60" i="6" s="1"/>
  <c r="BE91" i="7"/>
  <c r="BE118" i="7"/>
  <c r="BE87" i="7"/>
  <c r="BE108" i="7"/>
  <c r="E48" i="7"/>
  <c r="J52" i="7"/>
  <c r="BE92" i="7"/>
  <c r="BE95" i="7"/>
  <c r="BE104" i="7"/>
  <c r="BE107" i="7"/>
  <c r="BE86" i="7"/>
  <c r="BE88" i="7"/>
  <c r="BE89" i="7"/>
  <c r="BE90" i="7"/>
  <c r="BE96" i="7"/>
  <c r="BE106" i="7"/>
  <c r="BE110" i="7"/>
  <c r="BE113" i="7"/>
  <c r="F55" i="7"/>
  <c r="BE102" i="7"/>
  <c r="BE103" i="7"/>
  <c r="BE114" i="7"/>
  <c r="BE97" i="7"/>
  <c r="BE98" i="7"/>
  <c r="BE101" i="7"/>
  <c r="BE109" i="7"/>
  <c r="BE93" i="7"/>
  <c r="BE94" i="7"/>
  <c r="BE105" i="7"/>
  <c r="BE111" i="7"/>
  <c r="BE112" i="7"/>
  <c r="BE116" i="7"/>
  <c r="BE117" i="7"/>
  <c r="BE119" i="7"/>
  <c r="BE90" i="6"/>
  <c r="BE93" i="6"/>
  <c r="BE94" i="6"/>
  <c r="BE104" i="6"/>
  <c r="BE105" i="6"/>
  <c r="BE125" i="6"/>
  <c r="BE138" i="6"/>
  <c r="E48" i="6"/>
  <c r="BE100" i="6"/>
  <c r="BE109" i="6"/>
  <c r="BE114" i="6"/>
  <c r="BE118" i="6"/>
  <c r="BE119" i="6"/>
  <c r="BE120" i="6"/>
  <c r="BE121" i="6"/>
  <c r="BE128" i="6"/>
  <c r="BE131" i="6"/>
  <c r="BE132" i="6"/>
  <c r="BE140" i="6"/>
  <c r="BE142" i="6"/>
  <c r="BE144" i="6"/>
  <c r="J95" i="5"/>
  <c r="J62" i="5"/>
  <c r="F55" i="6"/>
  <c r="BE88" i="6"/>
  <c r="BE95" i="6"/>
  <c r="BE99" i="6"/>
  <c r="BE101" i="6"/>
  <c r="BE103" i="6"/>
  <c r="BE106" i="6"/>
  <c r="BE115" i="6"/>
  <c r="BE117" i="6"/>
  <c r="BE124" i="6"/>
  <c r="BE126" i="6"/>
  <c r="BE130" i="6"/>
  <c r="BE133" i="6"/>
  <c r="BE137" i="6"/>
  <c r="BE146" i="6"/>
  <c r="BE151" i="6"/>
  <c r="J79" i="6"/>
  <c r="BE89" i="6"/>
  <c r="BE91" i="6"/>
  <c r="BE96" i="6"/>
  <c r="BE97" i="6"/>
  <c r="BE98" i="6"/>
  <c r="BE108" i="6"/>
  <c r="BE110" i="6"/>
  <c r="BE122" i="6"/>
  <c r="BE123" i="6"/>
  <c r="BE129" i="6"/>
  <c r="BE135" i="6"/>
  <c r="BE139" i="6"/>
  <c r="BE145" i="6"/>
  <c r="BE107" i="6"/>
  <c r="BE112" i="6"/>
  <c r="BE116" i="6"/>
  <c r="BE134" i="6"/>
  <c r="BE136" i="6"/>
  <c r="BE102" i="6"/>
  <c r="BE111" i="6"/>
  <c r="BE127" i="6"/>
  <c r="BE143" i="6"/>
  <c r="BE147" i="6"/>
  <c r="BE148" i="6"/>
  <c r="BE150" i="6"/>
  <c r="J86" i="4"/>
  <c r="J61" i="4" s="1"/>
  <c r="BE93" i="5"/>
  <c r="E48" i="5"/>
  <c r="F55" i="5"/>
  <c r="BE96" i="5"/>
  <c r="BE102" i="5"/>
  <c r="BE104" i="5"/>
  <c r="BE106" i="5"/>
  <c r="BE118" i="5"/>
  <c r="BE124" i="5"/>
  <c r="BE125" i="5"/>
  <c r="BE126" i="5"/>
  <c r="BE129" i="5"/>
  <c r="BE135" i="5"/>
  <c r="BE139" i="5"/>
  <c r="BE147" i="5"/>
  <c r="BE112" i="5"/>
  <c r="BE120" i="5"/>
  <c r="BE142" i="5"/>
  <c r="BE154" i="5"/>
  <c r="BE155" i="5"/>
  <c r="BE156" i="5"/>
  <c r="BE157" i="5"/>
  <c r="J52" i="5"/>
  <c r="BE122" i="5"/>
  <c r="BE151" i="5"/>
  <c r="BE153" i="5"/>
  <c r="BE98" i="5"/>
  <c r="BE100" i="5"/>
  <c r="BE143" i="5"/>
  <c r="BE148" i="5"/>
  <c r="BE91" i="5"/>
  <c r="BE94" i="5"/>
  <c r="BE109" i="5"/>
  <c r="BE131" i="5"/>
  <c r="BE133" i="5"/>
  <c r="BE137" i="5"/>
  <c r="BE140" i="5"/>
  <c r="BE146" i="5"/>
  <c r="BE150" i="5"/>
  <c r="BE152" i="5"/>
  <c r="BE114" i="5"/>
  <c r="BE116" i="5"/>
  <c r="BE134" i="5"/>
  <c r="BE136" i="5"/>
  <c r="BE138" i="5"/>
  <c r="BE141" i="5"/>
  <c r="BE144" i="5"/>
  <c r="BE149" i="5"/>
  <c r="E48" i="4"/>
  <c r="F55" i="4"/>
  <c r="BE95" i="4"/>
  <c r="BE101" i="4"/>
  <c r="J78" i="4"/>
  <c r="BE87" i="4"/>
  <c r="BE88" i="4"/>
  <c r="BE93" i="4"/>
  <c r="BE91" i="4"/>
  <c r="BE92" i="4"/>
  <c r="BE89" i="4"/>
  <c r="BE90" i="4"/>
  <c r="BE94" i="4"/>
  <c r="BE97" i="4"/>
  <c r="BE99" i="4"/>
  <c r="BE100" i="4"/>
  <c r="BE103" i="4"/>
  <c r="BE104" i="4"/>
  <c r="BE105" i="4"/>
  <c r="BE106" i="4"/>
  <c r="F83" i="3"/>
  <c r="BE91" i="3"/>
  <c r="BE106" i="3"/>
  <c r="BE114" i="3"/>
  <c r="E48" i="3"/>
  <c r="J52" i="3"/>
  <c r="BE94" i="3"/>
  <c r="BE96" i="3"/>
  <c r="BE101" i="3"/>
  <c r="BE102" i="3"/>
  <c r="BE104" i="3"/>
  <c r="BE107" i="3"/>
  <c r="BE108" i="3"/>
  <c r="BE112" i="3"/>
  <c r="BE123" i="3"/>
  <c r="BE124" i="3"/>
  <c r="BE90" i="3"/>
  <c r="BE93" i="3"/>
  <c r="BE110" i="3"/>
  <c r="BE116" i="3"/>
  <c r="BE118" i="3"/>
  <c r="BE121" i="3"/>
  <c r="BE122" i="3"/>
  <c r="BE127" i="3"/>
  <c r="BE89" i="3"/>
  <c r="BE92" i="3"/>
  <c r="BE98" i="3"/>
  <c r="BE99" i="3"/>
  <c r="BE100" i="3"/>
  <c r="BE115" i="3"/>
  <c r="BE126" i="3"/>
  <c r="E48" i="2"/>
  <c r="J52" i="2"/>
  <c r="F55" i="2"/>
  <c r="BE98" i="2"/>
  <c r="BE102" i="2"/>
  <c r="BE105" i="2"/>
  <c r="BE108" i="2"/>
  <c r="BE112" i="2"/>
  <c r="BE115" i="2"/>
  <c r="BE118" i="2"/>
  <c r="BE122" i="2"/>
  <c r="BE124" i="2"/>
  <c r="BE127" i="2"/>
  <c r="BE130" i="2"/>
  <c r="BE133" i="2"/>
  <c r="BE136" i="2"/>
  <c r="BE139" i="2"/>
  <c r="BE144" i="2"/>
  <c r="BE147" i="2"/>
  <c r="BE150" i="2"/>
  <c r="BE156" i="2"/>
  <c r="BE161" i="2"/>
  <c r="BE163" i="2"/>
  <c r="BE165" i="2"/>
  <c r="BE168" i="2"/>
  <c r="BE171" i="2"/>
  <c r="BE176" i="2"/>
  <c r="BE179" i="2"/>
  <c r="BE182" i="2"/>
  <c r="BE186" i="2"/>
  <c r="BE189" i="2"/>
  <c r="BE190" i="2"/>
  <c r="BE192" i="2"/>
  <c r="BE197" i="2"/>
  <c r="BE203" i="2"/>
  <c r="BE209" i="2"/>
  <c r="BE215" i="2"/>
  <c r="BE218" i="2"/>
  <c r="BE221" i="2"/>
  <c r="BE226" i="2"/>
  <c r="BE229" i="2"/>
  <c r="BE231" i="2"/>
  <c r="BE232" i="2"/>
  <c r="BE235" i="2"/>
  <c r="BE238" i="2"/>
  <c r="BE241" i="2"/>
  <c r="BE244" i="2"/>
  <c r="BE246" i="2"/>
  <c r="BE248" i="2"/>
  <c r="BE250" i="2"/>
  <c r="BE252" i="2"/>
  <c r="BE254" i="2"/>
  <c r="BE257" i="2"/>
  <c r="BE260" i="2"/>
  <c r="BE261" i="2"/>
  <c r="BE263" i="2"/>
  <c r="BE270" i="2"/>
  <c r="BE278" i="2"/>
  <c r="BE280" i="2"/>
  <c r="BE282" i="2"/>
  <c r="BE289" i="2"/>
  <c r="BE290" i="2"/>
  <c r="BE293" i="2"/>
  <c r="BE295" i="2"/>
  <c r="BE298" i="2"/>
  <c r="BE300" i="2"/>
  <c r="BE303" i="2"/>
  <c r="BE307" i="2"/>
  <c r="BE311" i="2"/>
  <c r="BE314" i="2"/>
  <c r="BE317" i="2"/>
  <c r="BE320" i="2"/>
  <c r="BE322" i="2"/>
  <c r="BE326" i="2"/>
  <c r="BE335" i="2"/>
  <c r="BE341" i="2"/>
  <c r="BE343" i="2"/>
  <c r="AW55" i="1"/>
  <c r="BA55" i="1"/>
  <c r="BC55" i="1"/>
  <c r="BB55" i="1"/>
  <c r="BD55" i="1"/>
  <c r="F36" i="8"/>
  <c r="BC61" i="1"/>
  <c r="F35" i="10"/>
  <c r="BB63" i="1" s="1"/>
  <c r="J34" i="8"/>
  <c r="AW61" i="1" s="1"/>
  <c r="F36" i="10"/>
  <c r="BC63" i="1" s="1"/>
  <c r="F34" i="5"/>
  <c r="BA58" i="1"/>
  <c r="J34" i="7"/>
  <c r="AW60" i="1" s="1"/>
  <c r="F34" i="6"/>
  <c r="BA59" i="1" s="1"/>
  <c r="F36" i="3"/>
  <c r="BC56" i="1" s="1"/>
  <c r="J34" i="4"/>
  <c r="AW57" i="1"/>
  <c r="F34" i="10"/>
  <c r="BA63" i="1" s="1"/>
  <c r="F34" i="9"/>
  <c r="BA62" i="1" s="1"/>
  <c r="F37" i="3"/>
  <c r="BD56" i="1" s="1"/>
  <c r="F37" i="5"/>
  <c r="BD58" i="1"/>
  <c r="F35" i="6"/>
  <c r="BB59" i="1"/>
  <c r="J34" i="10"/>
  <c r="AW63" i="1"/>
  <c r="F37" i="7"/>
  <c r="BD60" i="1"/>
  <c r="F37" i="10"/>
  <c r="BD63" i="1" s="1"/>
  <c r="F36" i="4"/>
  <c r="BC57" i="1"/>
  <c r="F35" i="9"/>
  <c r="BB62" i="1"/>
  <c r="F37" i="9"/>
  <c r="BD62" i="1"/>
  <c r="F35" i="4"/>
  <c r="BB57" i="1" s="1"/>
  <c r="J34" i="3"/>
  <c r="AW56" i="1"/>
  <c r="F37" i="8"/>
  <c r="BD61" i="1" s="1"/>
  <c r="J34" i="6"/>
  <c r="AW59" i="1"/>
  <c r="F35" i="5"/>
  <c r="BB58" i="1" s="1"/>
  <c r="F35" i="8"/>
  <c r="BB61" i="1"/>
  <c r="F35" i="7"/>
  <c r="BB60" i="1" s="1"/>
  <c r="J34" i="5"/>
  <c r="AW58" i="1"/>
  <c r="F34" i="7"/>
  <c r="BA60" i="1" s="1"/>
  <c r="J34" i="9"/>
  <c r="AW62" i="1"/>
  <c r="F34" i="4"/>
  <c r="BA57" i="1" s="1"/>
  <c r="F34" i="8"/>
  <c r="BA61" i="1"/>
  <c r="F34" i="3"/>
  <c r="BA56" i="1" s="1"/>
  <c r="F36" i="9"/>
  <c r="BC62" i="1"/>
  <c r="F37" i="4"/>
  <c r="BD57" i="1" s="1"/>
  <c r="F36" i="7"/>
  <c r="BC60" i="1"/>
  <c r="F36" i="6"/>
  <c r="BC59" i="1" s="1"/>
  <c r="F35" i="3"/>
  <c r="BB56" i="1"/>
  <c r="F36" i="5"/>
  <c r="BC58" i="1" s="1"/>
  <c r="F37" i="6"/>
  <c r="BD59" i="1" s="1"/>
  <c r="BK84" i="7" l="1"/>
  <c r="J84" i="7" s="1"/>
  <c r="J60" i="7" s="1"/>
  <c r="BK83" i="9"/>
  <c r="J83" i="9" s="1"/>
  <c r="J30" i="9" s="1"/>
  <c r="P96" i="2"/>
  <c r="P95" i="2"/>
  <c r="AU55" i="1"/>
  <c r="T96" i="2"/>
  <c r="T174" i="2"/>
  <c r="T95" i="2" s="1"/>
  <c r="T89" i="5"/>
  <c r="T88" i="5"/>
  <c r="P87" i="3"/>
  <c r="P86" i="3"/>
  <c r="AU56" i="1"/>
  <c r="R83" i="9"/>
  <c r="R86" i="6"/>
  <c r="R85" i="6" s="1"/>
  <c r="P84" i="8"/>
  <c r="P83" i="8"/>
  <c r="AU61" i="1"/>
  <c r="T86" i="6"/>
  <c r="T85" i="6"/>
  <c r="P86" i="6"/>
  <c r="P85" i="6"/>
  <c r="AU59" i="1" s="1"/>
  <c r="BK89" i="5"/>
  <c r="J89" i="5"/>
  <c r="J60" i="5"/>
  <c r="R89" i="5"/>
  <c r="R88" i="5"/>
  <c r="R87" i="3"/>
  <c r="R86" i="3"/>
  <c r="BK85" i="4"/>
  <c r="J85" i="4" s="1"/>
  <c r="J60" i="4" s="1"/>
  <c r="R174" i="2"/>
  <c r="R95" i="2"/>
  <c r="P83" i="9"/>
  <c r="AU62" i="1"/>
  <c r="T85" i="4"/>
  <c r="T84" i="4" s="1"/>
  <c r="T87" i="3"/>
  <c r="T86" i="3"/>
  <c r="T84" i="8"/>
  <c r="T83" i="8"/>
  <c r="P85" i="4"/>
  <c r="P84" i="4"/>
  <c r="AU57" i="1"/>
  <c r="BK174" i="2"/>
  <c r="J174" i="2" s="1"/>
  <c r="J65" i="2" s="1"/>
  <c r="BK96" i="2"/>
  <c r="J96" i="2" s="1"/>
  <c r="J60" i="2" s="1"/>
  <c r="BK85" i="10"/>
  <c r="BK84" i="10"/>
  <c r="J84" i="10"/>
  <c r="J59" i="10" s="1"/>
  <c r="BK87" i="3"/>
  <c r="J87" i="3"/>
  <c r="J60" i="3" s="1"/>
  <c r="AG62" i="1"/>
  <c r="J59" i="9"/>
  <c r="BK83" i="8"/>
  <c r="J83" i="8"/>
  <c r="J30" i="8" s="1"/>
  <c r="AG61" i="1" s="1"/>
  <c r="BK83" i="7"/>
  <c r="J83" i="7"/>
  <c r="J59" i="7"/>
  <c r="BK85" i="6"/>
  <c r="J85" i="6"/>
  <c r="J59" i="6"/>
  <c r="F33" i="3"/>
  <c r="AZ56" i="1" s="1"/>
  <c r="J33" i="9"/>
  <c r="AV62" i="1"/>
  <c r="AT62" i="1"/>
  <c r="AN62" i="1"/>
  <c r="J33" i="2"/>
  <c r="AV55" i="1" s="1"/>
  <c r="AT55" i="1" s="1"/>
  <c r="F33" i="6"/>
  <c r="AZ59" i="1" s="1"/>
  <c r="J33" i="8"/>
  <c r="AV61" i="1"/>
  <c r="AT61" i="1"/>
  <c r="J33" i="4"/>
  <c r="AV57" i="1" s="1"/>
  <c r="AT57" i="1" s="1"/>
  <c r="J33" i="3"/>
  <c r="AV56" i="1" s="1"/>
  <c r="AT56" i="1" s="1"/>
  <c r="BB54" i="1"/>
  <c r="W31" i="1"/>
  <c r="BA54" i="1"/>
  <c r="W30" i="1" s="1"/>
  <c r="F33" i="5"/>
  <c r="AZ58" i="1" s="1"/>
  <c r="F33" i="2"/>
  <c r="AZ55" i="1" s="1"/>
  <c r="F33" i="9"/>
  <c r="AZ62" i="1"/>
  <c r="J33" i="7"/>
  <c r="AV60" i="1" s="1"/>
  <c r="AT60" i="1" s="1"/>
  <c r="F33" i="7"/>
  <c r="AZ60" i="1" s="1"/>
  <c r="F33" i="4"/>
  <c r="AZ57" i="1"/>
  <c r="F33" i="8"/>
  <c r="AZ61" i="1"/>
  <c r="J33" i="5"/>
  <c r="AV58" i="1"/>
  <c r="AT58" i="1"/>
  <c r="BD54" i="1"/>
  <c r="W33" i="1" s="1"/>
  <c r="BC54" i="1"/>
  <c r="W32" i="1"/>
  <c r="F33" i="10"/>
  <c r="AZ63" i="1" s="1"/>
  <c r="J33" i="6"/>
  <c r="AV59" i="1" s="1"/>
  <c r="AT59" i="1" s="1"/>
  <c r="J33" i="10"/>
  <c r="AV63" i="1"/>
  <c r="AT63" i="1"/>
  <c r="BK95" i="2" l="1"/>
  <c r="J95" i="2"/>
  <c r="BK86" i="3"/>
  <c r="J86" i="3"/>
  <c r="J59" i="3"/>
  <c r="J85" i="10"/>
  <c r="J60" i="10"/>
  <c r="BK88" i="5"/>
  <c r="J88" i="5" s="1"/>
  <c r="J30" i="5" s="1"/>
  <c r="AG58" i="1" s="1"/>
  <c r="BK84" i="4"/>
  <c r="J84" i="4"/>
  <c r="J59" i="4"/>
  <c r="AN61" i="1"/>
  <c r="J39" i="9"/>
  <c r="J59" i="8"/>
  <c r="J39" i="8"/>
  <c r="AW54" i="1"/>
  <c r="AK30" i="1"/>
  <c r="J30" i="6"/>
  <c r="AG59" i="1"/>
  <c r="J30" i="10"/>
  <c r="AG63" i="1"/>
  <c r="AU54" i="1"/>
  <c r="J30" i="2"/>
  <c r="AG55" i="1" s="1"/>
  <c r="AY54" i="1"/>
  <c r="J30" i="7"/>
  <c r="AG60" i="1"/>
  <c r="AN60" i="1"/>
  <c r="AZ54" i="1"/>
  <c r="W29" i="1" s="1"/>
  <c r="AX54" i="1"/>
  <c r="J39" i="10" l="1"/>
  <c r="J39" i="5"/>
  <c r="J39" i="2"/>
  <c r="J59" i="2"/>
  <c r="J59" i="5"/>
  <c r="J39" i="7"/>
  <c r="J39" i="6"/>
  <c r="AN59" i="1"/>
  <c r="AN58" i="1"/>
  <c r="AN63" i="1"/>
  <c r="AN55" i="1"/>
  <c r="J30" i="4"/>
  <c r="AG57" i="1"/>
  <c r="AN57" i="1"/>
  <c r="AV54" i="1"/>
  <c r="AK29" i="1"/>
  <c r="J30" i="3"/>
  <c r="AG56" i="1"/>
  <c r="J39" i="3" l="1"/>
  <c r="J39" i="4"/>
  <c r="AN56" i="1"/>
  <c r="AG54" i="1"/>
  <c r="AK26" i="1"/>
  <c r="AT54" i="1"/>
  <c r="AN54" i="1"/>
  <c r="AK35" i="1" l="1"/>
</calcChain>
</file>

<file path=xl/sharedStrings.xml><?xml version="1.0" encoding="utf-8"?>
<sst xmlns="http://schemas.openxmlformats.org/spreadsheetml/2006/main" count="8044" uniqueCount="1402">
  <si>
    <t>Export Komplet</t>
  </si>
  <si>
    <t>VZ</t>
  </si>
  <si>
    <t>2.0</t>
  </si>
  <si>
    <t>ZAMOK</t>
  </si>
  <si>
    <t>False</t>
  </si>
  <si>
    <t>{dd2ca788-f527-47fb-be99-e238c9a6d192}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</si>
  <si>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</si>
  <si>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</si>
  <si>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</si>
  <si>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</si>
  <si>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</si>
  <si>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</si>
  <si>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</si>
  <si>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</si>
  <si>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050425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</si>
  <si>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</si>
  <si>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</si>
  <si>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Modernizace hlavního přepojovače</t>
  </si>
  <si>
    <t>KSO:</t>
  </si>
  <si>
    <t/>
  </si>
  <si>
    <t>CC-CZ:</t>
  </si>
  <si>
    <t>Místo:</t>
  </si>
  <si>
    <t>Český rozhlas 385/13, Praha 2</t>
  </si>
  <si>
    <t>Datum:</t>
  </si>
  <si>
    <t>4. 5. 2025</t>
  </si>
  <si>
    <t>Zadavatel:</t>
  </si>
  <si>
    <t>IČ:</t>
  </si>
  <si>
    <t>Český rozhlas Vinohradská 1409/12, Praha 2</t>
  </si>
  <si>
    <t>DIČ:</t>
  </si>
  <si>
    <t>Účastník:</t>
  </si>
  <si>
    <t>Vyplň údaj</t>
  </si>
  <si>
    <t>Projektant:</t>
  </si>
  <si>
    <t>Ing. Jaroslav Borovička</t>
  </si>
  <si>
    <t>True</t>
  </si>
  <si>
    <t>Zpracovatel:</t>
  </si>
  <si>
    <t>Ing. Milan Dušek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</si>
  <si>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</si>
  <si>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</si>
  <si>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</si>
  <si>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</si>
  <si>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</si>
  <si>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</si>
  <si>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</si>
  <si>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</si>
  <si>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</si>
  <si>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</si>
  <si>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</si>
  <si>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</si>
  <si>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</si>
  <si>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</si>
  <si>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</si>
  <si>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</si>
  <si>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</si>
  <si>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</si>
  <si>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</si>
  <si>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</si>
  <si>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</si>
  <si>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</si>
  <si>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</si>
  <si>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</si>
  <si>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</si>
  <si>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</si>
  <si>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</si>
  <si>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</si>
  <si>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</si>
  <si>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</si>
  <si>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</si>
  <si>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</si>
  <si>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</si>
  <si>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</si>
  <si>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</si>
  <si>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</si>
  <si>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</si>
  <si>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</si>
  <si>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</si>
  <si>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</si>
  <si>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</si>
  <si>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</si>
  <si>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řešení</t>
  </si>
  <si>
    <t>STA</t>
  </si>
  <si>
    <t>1</t>
  </si>
  <si>
    <t>{30788db7-7ed0-44ff-9a27-2d94b179f65c}</t>
  </si>
  <si>
    <t>2</t>
  </si>
  <si>
    <t>02</t>
  </si>
  <si>
    <t>VZT</t>
  </si>
  <si>
    <t>{fdf8d595-a736-4022-9956-cffee58f8be8}</t>
  </si>
  <si>
    <t>03</t>
  </si>
  <si>
    <t>Elektrická požární signalizace - EPS</t>
  </si>
  <si>
    <t>{a5e72a8d-25c3-4b7e-930a-110d418a33b0}</t>
  </si>
  <si>
    <t>04</t>
  </si>
  <si>
    <t>Měření a regulace- MaR</t>
  </si>
  <si>
    <t>{032852a3-15eb-4cda-875e-51da8d5da926}</t>
  </si>
  <si>
    <t>05</t>
  </si>
  <si>
    <t>Silnoproud</t>
  </si>
  <si>
    <t>{3a25ed55-1688-4864-9acb-af0ebdb45548}</t>
  </si>
  <si>
    <t>06</t>
  </si>
  <si>
    <t>Slaboproud</t>
  </si>
  <si>
    <t>{7da655d9-6892-4c32-8f24-12e5b1ae4489}</t>
  </si>
  <si>
    <t>07</t>
  </si>
  <si>
    <t>GHZ</t>
  </si>
  <si>
    <t>{5dd8c248-6c8e-45af-a8d6-80d955a77111}</t>
  </si>
  <si>
    <t>08</t>
  </si>
  <si>
    <t>Technologické boxy</t>
  </si>
  <si>
    <t>{8fb6c74b-8f24-414b-8c1d-3bb907838d7c}</t>
  </si>
  <si>
    <t>09</t>
  </si>
  <si>
    <t>VRN</t>
  </si>
  <si>
    <t>VON</t>
  </si>
  <si>
    <t>{dc37daec-b381-46c6-89d1-5f0ca12f428c}</t>
  </si>
  <si>
    <t>KRYCÍ LIST SOUPISU PRACÍ</t>
  </si>
  <si>
    <t>Objekt:</t>
  </si>
  <si>
    <t>01 -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</si>
  <si>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</si>
  <si>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</si>
  <si>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</si>
  <si>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</si>
  <si>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</si>
  <si>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</si>
  <si>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</si>
  <si>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</si>
  <si>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</si>
  <si>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>PSV - Práce a dodávky PSV</t>
  </si>
  <si>
    <t xml:space="preserve">    735 - Ústřední vytápění - otopná tělesa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</si>
  <si>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</si>
  <si>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</si>
  <si>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</si>
  <si>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</si>
  <si>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</si>
  <si>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</si>
  <si>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</si>
  <si>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</si>
  <si>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</si>
  <si>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</si>
  <si>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</si>
  <si>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</si>
  <si>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</si>
  <si>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</si>
  <si>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</si>
  <si>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</si>
  <si>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</si>
  <si>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</si>
  <si>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</si>
  <si>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</si>
  <si>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</si>
  <si>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</si>
  <si>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</si>
  <si>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</si>
  <si>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</si>
  <si>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</si>
  <si>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</si>
  <si>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273391131</t>
  </si>
  <si>
    <t>Vložky do základových konstrukcí desek antivibrační rohože z recyklované pryže, včetně překrytí PE folií lepené celoplošně vodorovně, tuhost desky přes 1 MPa</t>
  </si>
  <si>
    <t>m2</t>
  </si>
  <si>
    <t>CS ÚRS 2025 01</t>
  </si>
  <si>
    <t>4</t>
  </si>
  <si>
    <t>-294221483</t>
  </si>
  <si>
    <t>Online PSC</t>
  </si>
  <si>
    <t>https://podminky.urs.cz/item/CS_URS_2025_01/273391131</t>
  </si>
  <si>
    <t>VV</t>
  </si>
  <si>
    <t>"DET5, venkovní akustika VZT, dle PD 10 mm" 105</t>
  </si>
  <si>
    <t>6</t>
  </si>
  <si>
    <t>Úpravy povrchů, podlahy a osazování výplní</t>
  </si>
  <si>
    <t>619996127</t>
  </si>
  <si>
    <t>Ochrana stavebních konstrukcí a samostatných prvků včetně pozdějšího odstranění obedněním z OSB desek svislých ploch</t>
  </si>
  <si>
    <t>1559916944</t>
  </si>
  <si>
    <t>https://podminky.urs.cz/item/CS_URS_2025_01/619996127</t>
  </si>
  <si>
    <t>"PZN1" 1,7*2,8</t>
  </si>
  <si>
    <t>3</t>
  </si>
  <si>
    <t>619996145</t>
  </si>
  <si>
    <t>Ochrana stavebních konstrukcí a samostatných prvků včetně pozdějšího odstranění geotextilií obalením samostatných konstrukcí a prvků</t>
  </si>
  <si>
    <t>-213860563</t>
  </si>
  <si>
    <t>https://podminky.urs.cz/item/CS_URS_2025_01/619996145</t>
  </si>
  <si>
    <t>6199R_01</t>
  </si>
  <si>
    <t>Dočasná přemístitelná konstrukce PZN 4</t>
  </si>
  <si>
    <t>-1927266346</t>
  </si>
  <si>
    <t>"PZN4 v 7.04" (1,16*2+1,72)*2,5</t>
  </si>
  <si>
    <t>"PZN4 v 7.02" 2,42*1,7</t>
  </si>
  <si>
    <t>Součet</t>
  </si>
  <si>
    <t>5</t>
  </si>
  <si>
    <t>642945112</t>
  </si>
  <si>
    <t>Osazování ocelových zárubní protipožárních nebo protiplynových dveří do vynechaného otvoru, s obetonováním, dveří dvoukřídlových přes 2,5 do 6,5 m2</t>
  </si>
  <si>
    <t>kus</t>
  </si>
  <si>
    <t>910670244</t>
  </si>
  <si>
    <t>https://podminky.urs.cz/item/CS_URS_2025_01/642945112</t>
  </si>
  <si>
    <t>"Prvek D1,D2,D3" 3</t>
  </si>
  <si>
    <t>M</t>
  </si>
  <si>
    <t>55331758</t>
  </si>
  <si>
    <t>zárubeň dvoukřídlá ocelová pro zdění s protipožární úpravou tl stěny 75-100mm rozměru 1250/1970, 2100mm</t>
  </si>
  <si>
    <t>8</t>
  </si>
  <si>
    <t>-990997429</t>
  </si>
  <si>
    <t>"D1,D2,D3" 3</t>
  </si>
  <si>
    <t>9</t>
  </si>
  <si>
    <t>Ostatní konstrukce a práce, bourání</t>
  </si>
  <si>
    <t>7</t>
  </si>
  <si>
    <t>918244244</t>
  </si>
  <si>
    <t>Panely protihlukových stěn jednostranně pohltivé šířky přes 2 do 5 m výšky konstrukce do 4,5 m</t>
  </si>
  <si>
    <t>1484300381</t>
  </si>
  <si>
    <t>https://podminky.urs.cz/item/CS_URS_2025_01/918244244</t>
  </si>
  <si>
    <t>P</t>
  </si>
  <si>
    <t>Poznámka k položce:_x000D_
Dodávka včetně sloupků a dveří a kotevních prvků, dle statického výpočtu zhotovitele.</t>
  </si>
  <si>
    <t>"protihluková konstrukce" 2*(2,4+3,5)</t>
  </si>
  <si>
    <t>952901111</t>
  </si>
  <si>
    <t>Vyčištění budov nebo objektů před předáním do užívání budov bytové nebo občanské výstavby, světlé výšky podlaží do 4 m</t>
  </si>
  <si>
    <t>1252945352</t>
  </si>
  <si>
    <t>https://podminky.urs.cz/item/CS_URS_2025_01/952901111</t>
  </si>
  <si>
    <t>953921115</t>
  </si>
  <si>
    <t>Dlaždice betonové na sucho na ploché střechy kladené jednotlivě volně s mezerami např. pro schůdnost po měkké krytině, pro trvalé zatížení krytin, rozměru 500 x 500 mm</t>
  </si>
  <si>
    <t>118241282</t>
  </si>
  <si>
    <t>https://podminky.urs.cz/item/CS_URS_2025_01/953921115</t>
  </si>
  <si>
    <t>"dlaždice 500/500/80 mm" 105*4</t>
  </si>
  <si>
    <t>10</t>
  </si>
  <si>
    <t>953961216</t>
  </si>
  <si>
    <t>Kotva chemická s vyvrtáním otvoru do betonu, železobetonu nebo tvrdého kamene chemická patrona, velikost M 24, hloubka 210 mm</t>
  </si>
  <si>
    <t>281281433</t>
  </si>
  <si>
    <t>https://podminky.urs.cz/item/CS_URS_2025_01/953961216</t>
  </si>
  <si>
    <t>"Statika- bourání otvoru" 32</t>
  </si>
  <si>
    <t>11</t>
  </si>
  <si>
    <t>962086111</t>
  </si>
  <si>
    <t>Bourání příček nebo přizdívek z pórobetonových tvárnic, tl. přes 100 do 150 mm</t>
  </si>
  <si>
    <t>16</t>
  </si>
  <si>
    <t>2008702715</t>
  </si>
  <si>
    <t>https://podminky.urs.cz/item/CS_URS_2025_01/962086111</t>
  </si>
  <si>
    <t>"dvě příčky" 2*5,35*2,8</t>
  </si>
  <si>
    <t>968072246</t>
  </si>
  <si>
    <t>Vybourání kovových rámů oken s křídly, dveřních zárubní, vrat, stěn, ostění nebo obkladů okenních rámů s křídly jednoduchých, plochy do 4 m2</t>
  </si>
  <si>
    <t>194359577</t>
  </si>
  <si>
    <t>https://podminky.urs.cz/item/CS_URS_2025_01/968072246</t>
  </si>
  <si>
    <t>"D1-3" 1,2*2,35+1,2*2,05*2</t>
  </si>
  <si>
    <t>13</t>
  </si>
  <si>
    <t>974042565</t>
  </si>
  <si>
    <t>Vysekání rýh v betonové nebo jiné monolitické dlažbě s betonovým podkladem do hl. 150 mm a šířky do 200 mm</t>
  </si>
  <si>
    <t>m</t>
  </si>
  <si>
    <t>594247055</t>
  </si>
  <si>
    <t>https://podminky.urs.cz/item/CS_URS_2025_01/974042565</t>
  </si>
  <si>
    <t>"rýha v podlaze" 5,35</t>
  </si>
  <si>
    <t>14</t>
  </si>
  <si>
    <t>977151118</t>
  </si>
  <si>
    <t>Jádrové vrty diamantovými korunkami do stavebních materiálů (železobetonu, betonu, cihel, obkladů, dlažeb, kamene) průměru přes 90 do 100 mm</t>
  </si>
  <si>
    <t>-598590544</t>
  </si>
  <si>
    <t>https://podminky.urs.cz/item/CS_URS_2025_01/977151118</t>
  </si>
  <si>
    <t>"PZN5"2*0,2</t>
  </si>
  <si>
    <t>"PZN6"2*0,2</t>
  </si>
  <si>
    <t>15</t>
  </si>
  <si>
    <t>977151123</t>
  </si>
  <si>
    <t>Jádrové vrty diamantovými korunkami do stavebních materiálů (železobetonu, betonu, cihel, obkladů, dlažeb, kamene) průměru přes 130 do 150 mm</t>
  </si>
  <si>
    <t>-952288008</t>
  </si>
  <si>
    <t>https://podminky.urs.cz/item/CS_URS_2025_01/977151123</t>
  </si>
  <si>
    <t>"PZN2" 5*0,2</t>
  </si>
  <si>
    <t>977151911</t>
  </si>
  <si>
    <t>Jádrové vrty diamantovými korunkami do stavebních materiálů (železobetonu, betonu, cihel, obkladů, dlažeb, kamene) Příplatek k cenám za práci ve stísněném prostoru</t>
  </si>
  <si>
    <t>1848083444</t>
  </si>
  <si>
    <t>https://podminky.urs.cz/item/CS_URS_2025_01/977151911</t>
  </si>
  <si>
    <t>0,8+1</t>
  </si>
  <si>
    <t>17</t>
  </si>
  <si>
    <t>977211111</t>
  </si>
  <si>
    <t>Řezání konstrukcí stěnovou pilou betonových nebo železobetonových průměru řezané výztuže do 16 mm hloubka řezu do 200 mm</t>
  </si>
  <si>
    <t>908917966</t>
  </si>
  <si>
    <t>https://podminky.urs.cz/item/CS_URS_2025_01/977211111</t>
  </si>
  <si>
    <t>"otvor dle statiky- obvod" (1,36+2,1)*2</t>
  </si>
  <si>
    <t>" vnitřní řezy-rozdělení konstrukce na díly" 1,36*5+2,1*5</t>
  </si>
  <si>
    <t>997</t>
  </si>
  <si>
    <t>Doprava suti a vybouraných hmot</t>
  </si>
  <si>
    <t>18</t>
  </si>
  <si>
    <t>997013213</t>
  </si>
  <si>
    <t>Vnitrostaveništní doprava suti a vybouraných hmot vodorovně do 50 m s naložením ručně pro budovy a haly výšky přes 9 do 12 m</t>
  </si>
  <si>
    <t>t</t>
  </si>
  <si>
    <t>1086188808</t>
  </si>
  <si>
    <t>https://podminky.urs.cz/item/CS_URS_2025_01/997013213</t>
  </si>
  <si>
    <t>5,473</t>
  </si>
  <si>
    <t>0,219</t>
  </si>
  <si>
    <t>19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</si>
  <si>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</si>
  <si>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</si>
  <si>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-1128978470</t>
  </si>
  <si>
    <t>https://podminky.urs.cz/item/CS_URS_2025_01/997013219</t>
  </si>
  <si>
    <t>20</t>
  </si>
  <si>
    <t>997013501</t>
  </si>
  <si>
    <t>Odvoz suti a vybouraných hmot na skládku nebo meziskládku se složením, na vzdálenost do 1 km</t>
  </si>
  <si>
    <t>-964936976</t>
  </si>
  <si>
    <t>https://podminky.urs.cz/item/CS_URS_2025_01/997013501</t>
  </si>
  <si>
    <t>997013509</t>
  </si>
  <si>
    <t>Odvoz suti a vybouraných hmot na skládku nebo meziskládku se složením, na vzdálenost Příplatek k ceně za každý další započatý 1 km přes 1 km</t>
  </si>
  <si>
    <t>2045445990</t>
  </si>
  <si>
    <t>https://podminky.urs.cz/item/CS_URS_2025_01/997013509</t>
  </si>
  <si>
    <t>20*5,692</t>
  </si>
  <si>
    <t>22</t>
  </si>
  <si>
    <t>997013813</t>
  </si>
  <si>
    <t>Poplatek za uložení stavebního odpadu na skládce (skládkovné) z plastických hmot zatříděného do Katalogu odpadů pod kódem 17 02 03</t>
  </si>
  <si>
    <t>-1511481877</t>
  </si>
  <si>
    <t>https://podminky.urs.cz/item/CS_URS_2025_01/997013813</t>
  </si>
  <si>
    <t>"původní podlaha-lino"0,219</t>
  </si>
  <si>
    <t>23</t>
  </si>
  <si>
    <t>997013871</t>
  </si>
  <si>
    <t>Poplatek za uložení stavebního odpadu na recyklační skládce (skládkovné) směsného stavebního a demoličního zatříděného do Katalogu odpadů pod kódem 17 09 04</t>
  </si>
  <si>
    <t>-1549137564</t>
  </si>
  <si>
    <t>https://podminky.urs.cz/item/CS_URS_2025_01/997013871</t>
  </si>
  <si>
    <t>5,254</t>
  </si>
  <si>
    <t>PSV</t>
  </si>
  <si>
    <t>Práce a dodávky PSV</t>
  </si>
  <si>
    <t>735</t>
  </si>
  <si>
    <t>Ústřední vytápění - otopná tělesa</t>
  </si>
  <si>
    <t>24</t>
  </si>
  <si>
    <t>735494811</t>
  </si>
  <si>
    <t>Vypuštění vody z otopných soustav bez kotlů, ohříváků, zásobníků a nádrží</t>
  </si>
  <si>
    <t>1085049646</t>
  </si>
  <si>
    <t>https://podminky.urs.cz/item/CS_URS_2025_01/735494811</t>
  </si>
  <si>
    <t>"PZN" 3,1*0,92+3,09*0,92+3,08*0,92</t>
  </si>
  <si>
    <t>25</t>
  </si>
  <si>
    <t>7354R_01</t>
  </si>
  <si>
    <t>Demontáž parapetních fancoilů včetně plechového zákrytu</t>
  </si>
  <si>
    <t>-1944482718</t>
  </si>
  <si>
    <t>"PZN" 3</t>
  </si>
  <si>
    <t>741</t>
  </si>
  <si>
    <t>Elektroinstalace - silnoproud</t>
  </si>
  <si>
    <t>26</t>
  </si>
  <si>
    <t>741374823</t>
  </si>
  <si>
    <t>Demontáž svítidel se zachováním funkčnosti interiérových modulového systému zářivkových, délky přes 1100 mm</t>
  </si>
  <si>
    <t>-226421380</t>
  </si>
  <si>
    <t>https://podminky.urs.cz/item/CS_URS_2025_01/741374823</t>
  </si>
  <si>
    <t>"PZN3"9</t>
  </si>
  <si>
    <t>762</t>
  </si>
  <si>
    <t>Konstrukce tesařské</t>
  </si>
  <si>
    <t>27</t>
  </si>
  <si>
    <t>762085112</t>
  </si>
  <si>
    <t>Montáž ocelových spojovacích prostředků (materiál ve specifikaci) svorníků nebo šroubů délky přes 150 do 300 mm</t>
  </si>
  <si>
    <t>-474524844</t>
  </si>
  <si>
    <t>https://podminky.urs.cz/item/CS_URS_2025_01/762085112</t>
  </si>
  <si>
    <t>"Statika- bourání zdi" 32</t>
  </si>
  <si>
    <t>28</t>
  </si>
  <si>
    <t>31197004</t>
  </si>
  <si>
    <t>tyč závitová Pz 4.6 M12</t>
  </si>
  <si>
    <t>32</t>
  </si>
  <si>
    <t>875879723</t>
  </si>
  <si>
    <t>29</t>
  </si>
  <si>
    <t>31111006</t>
  </si>
  <si>
    <t>matice přesná šestihranná Pz DIN 934-8 M12</t>
  </si>
  <si>
    <t>100 kus</t>
  </si>
  <si>
    <t>1730782629</t>
  </si>
  <si>
    <t>0,32*2</t>
  </si>
  <si>
    <t>30</t>
  </si>
  <si>
    <t>762528811</t>
  </si>
  <si>
    <t xml:space="preserve">Demontáž podlah k dalšímu použití </t>
  </si>
  <si>
    <t>207119261</t>
  </si>
  <si>
    <t>https://podminky.urs.cz/item/CS_URS_2025_01/762528811</t>
  </si>
  <si>
    <t>Poznámka k položce:_x000D_
(V místě akustické zástěny)</t>
  </si>
  <si>
    <t>"otvor v podlaze na terase" 3,85*2,725</t>
  </si>
  <si>
    <t>763</t>
  </si>
  <si>
    <t>Konstrukce suché výstavby</t>
  </si>
  <si>
    <t>31</t>
  </si>
  <si>
    <t>763111717</t>
  </si>
  <si>
    <t>Příčka ze sádrokartonových desek ostatní konstrukce a práce na příčkách ze sádrokartonových desek základní penetrační nátěr (oboustranný)</t>
  </si>
  <si>
    <t>-1102705743</t>
  </si>
  <si>
    <t>https://podminky.urs.cz/item/CS_URS_2025_01/763111717</t>
  </si>
  <si>
    <t>"K1" 12,15*2</t>
  </si>
  <si>
    <t>"2xK2" 1*2,45*2*2</t>
  </si>
  <si>
    <t>"pro otvor D1"(1,7*2,8-1,2*2,35)*2</t>
  </si>
  <si>
    <t>763111723</t>
  </si>
  <si>
    <t>Příčka ze sádrokartonových desek ostatní konstrukce a práce na příčkách ze sádrokartonových desek ochrana rohů úhelníky hliníkové</t>
  </si>
  <si>
    <t>1910538457</t>
  </si>
  <si>
    <t>https://podminky.urs.cz/item/CS_URS_2025_01/763111723</t>
  </si>
  <si>
    <t>"K1" 2,1*2+1,65+0,65</t>
  </si>
  <si>
    <t>"K2" 2*(1+2,45*2)</t>
  </si>
  <si>
    <t>"PZN6" 11,24</t>
  </si>
  <si>
    <t>33</t>
  </si>
  <si>
    <t>763111772</t>
  </si>
  <si>
    <t>Příčka ze sádrokartonových desek Příplatek k cenám za rovinnost celoplošné tmelení kvality Q4</t>
  </si>
  <si>
    <t>6461354</t>
  </si>
  <si>
    <t>https://podminky.urs.cz/item/CS_URS_2025_01/763111772</t>
  </si>
  <si>
    <t>34</t>
  </si>
  <si>
    <t>763121421</t>
  </si>
  <si>
    <t>Stěna předsazená ze sádrokartonových desek s nosnou konstrukcí z ocelových profilů CW, UW jednoduše opláštěná deskou protipožární DF tl. 12,5 mm s izolací, EI 30, stěna tl. 62,5 mm, profil 50</t>
  </si>
  <si>
    <t>-39783972</t>
  </si>
  <si>
    <t>https://podminky.urs.cz/item/CS_URS_2025_01/763121421</t>
  </si>
  <si>
    <t>"7.01" 1*0,15*2</t>
  </si>
  <si>
    <t>35</t>
  </si>
  <si>
    <t>763131431</t>
  </si>
  <si>
    <t xml:space="preserve">SDK podhled deska 12,5 bez izolace dvouvrstvá spodní kce profil CD+UD </t>
  </si>
  <si>
    <t>1405533962</t>
  </si>
  <si>
    <t>https://podminky.urs.cz/item/CS_URS_2025_01/763131431</t>
  </si>
  <si>
    <t>"PZN6 zákryt VZT" 11,24*(0,9+0,4)</t>
  </si>
  <si>
    <t>36</t>
  </si>
  <si>
    <t>763131821</t>
  </si>
  <si>
    <t>Demontáž podhledu nebo samostatného požárního předělu ze sádrokartonových desek s nosnou konstrukcí dvouvrstvou z ocelových profilů, opláštění jednoduché</t>
  </si>
  <si>
    <t>-405450090</t>
  </si>
  <si>
    <t>https://podminky.urs.cz/item/CS_URS_2025_01/763131821</t>
  </si>
  <si>
    <t>"PZN8" 2,3*0,67</t>
  </si>
  <si>
    <t>"PZN4" 1,72*1,16</t>
  </si>
  <si>
    <t>37</t>
  </si>
  <si>
    <t>763131831</t>
  </si>
  <si>
    <t>Demontáž podhledu nebo samostatného požárního předělu ze sádrokartonových desek s nosnou konstrukcí jednovrstvou z ocelových profilů, opláštění jednoduché</t>
  </si>
  <si>
    <t>-1114575942</t>
  </si>
  <si>
    <t>https://podminky.urs.cz/item/CS_URS_2025_01/763131831</t>
  </si>
  <si>
    <t>"dem. opláštění podhled VZT" 11,24*(0,9+0,38)</t>
  </si>
  <si>
    <t>38</t>
  </si>
  <si>
    <t>763172358</t>
  </si>
  <si>
    <t>Montáž dvířek pro konstrukce ze sádrokartonových desek revizních jednoplášťových pro podhledy velikost (šxv) 1100 x 800 mm</t>
  </si>
  <si>
    <t>-2121821199</t>
  </si>
  <si>
    <t>https://podminky.urs.cz/item/CS_URS_2025_01/763172358</t>
  </si>
  <si>
    <t>39</t>
  </si>
  <si>
    <t>5903R_07</t>
  </si>
  <si>
    <t>dvířka revizní  pro  podhledy  1100x800 mm</t>
  </si>
  <si>
    <t>1372659411</t>
  </si>
  <si>
    <t>40</t>
  </si>
  <si>
    <t>763211231</t>
  </si>
  <si>
    <t>Příčka ze sádrovláknitých desek s nosnou konstrukcí z jednoduchých ocelových profilů UW, CW dvojitě opláštěná deskami tl. 2 x 12,5 mm s izolací, EI 90, příčka tl. 100 mm, profil 50, Rw do 59 dB</t>
  </si>
  <si>
    <t>1239786388</t>
  </si>
  <si>
    <t>https://podminky.urs.cz/item/CS_URS_2025_01/763211231</t>
  </si>
  <si>
    <t>"příčka K1" 5,35*2,8-1*2,05-0,65*1,1</t>
  </si>
  <si>
    <t>41</t>
  </si>
  <si>
    <t>763211235</t>
  </si>
  <si>
    <t>Příčka ze sádrovláknitých desek s nosnou konstrukcí z jednoduchých ocelových profilů UW, CW dvojitě opláštěná deskami tl. 2 x 12,5 mm s izolací, EI 90, příčka tl. 150 mm, profil 100, Rw do 64 dB</t>
  </si>
  <si>
    <t>1358193429</t>
  </si>
  <si>
    <t>https://podminky.urs.cz/item/CS_URS_2025_01/763211235</t>
  </si>
  <si>
    <t>"pro otvor D1"1,7*2,8-1,2*2,35</t>
  </si>
  <si>
    <t>42</t>
  </si>
  <si>
    <t>763212133</t>
  </si>
  <si>
    <t>Příčka mezibytová ze sádrovláknitých desek s nosnou konstrukcí ze zdvojených ocelových profilů UW, CW dvojitě opláštěná deskami tl. 2 x 12,5 mm s izolací, EI 90, příčka tl. 250 mm, profil 100, Rw do 66 dB</t>
  </si>
  <si>
    <t>280067156</t>
  </si>
  <si>
    <t>https://podminky.urs.cz/item/CS_URS_2025_01/763212133</t>
  </si>
  <si>
    <t>"2xK2" 1*2,45*2</t>
  </si>
  <si>
    <t>43</t>
  </si>
  <si>
    <t>998763513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</si>
  <si>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12 do 24 m</t>
  </si>
  <si>
    <t>%</t>
  </si>
  <si>
    <t>-1468947909</t>
  </si>
  <si>
    <t>https://podminky.urs.cz/item/CS_URS_2025_01/998763513</t>
  </si>
  <si>
    <t>766</t>
  </si>
  <si>
    <t>Konstrukce truhlářské</t>
  </si>
  <si>
    <t>44</t>
  </si>
  <si>
    <t>766622861</t>
  </si>
  <si>
    <t>Demontáž okenních konstrukcí k opětovnému použití vyvěšení křídel dřevěných nebo plastových okenních, plochy otvoru do 1,5 m2</t>
  </si>
  <si>
    <t>-1165834616</t>
  </si>
  <si>
    <t>https://podminky.urs.cz/item/CS_URS_2025_01/766622861</t>
  </si>
  <si>
    <t>45</t>
  </si>
  <si>
    <t>766660061</t>
  </si>
  <si>
    <t>Montáž dveřních křídel dřevěných nebo plastových otevíravých do ocelové zárubně z masivního dřeva s polodrážkou dvoukřídlových, šířky do 1450 mm</t>
  </si>
  <si>
    <t>-1216894</t>
  </si>
  <si>
    <t>https://podminky.urs.cz/item/CS_URS_2025_01/766660061</t>
  </si>
  <si>
    <t>46</t>
  </si>
  <si>
    <t>6116R_01</t>
  </si>
  <si>
    <t xml:space="preserve">D1- Dveře dvoukřídlé replika </t>
  </si>
  <si>
    <t>1463862341</t>
  </si>
  <si>
    <t>Poznámka k položce:_x000D_
Specifikace výrobku dle PD</t>
  </si>
  <si>
    <t>47</t>
  </si>
  <si>
    <t>6116R_02</t>
  </si>
  <si>
    <t>D2- Dveře dvoukřídlé replika ,požární odolnost EW45/DP2/C3</t>
  </si>
  <si>
    <t>7092551</t>
  </si>
  <si>
    <t>48</t>
  </si>
  <si>
    <t>6116R_03</t>
  </si>
  <si>
    <t>D3- Dveře dvoukřídlé replika ,požární odolnost EW30/DP3/C3</t>
  </si>
  <si>
    <t>1179531928</t>
  </si>
  <si>
    <t>49</t>
  </si>
  <si>
    <t>998766123</t>
  </si>
  <si>
    <t>Přesun hmot pro konstrukce truhlářské stanovený z hmotnosti přesunovaného materiálu vodorovná dopravní vzdálenost do 50 m ruční (bez užití mechanizace) v objektech výšky přes 12 do 24 m</t>
  </si>
  <si>
    <t>1476745473</t>
  </si>
  <si>
    <t>https://podminky.urs.cz/item/CS_URS_2025_01/998766123</t>
  </si>
  <si>
    <t>767</t>
  </si>
  <si>
    <t>Konstrukce zámečnické</t>
  </si>
  <si>
    <t>50</t>
  </si>
  <si>
    <t>767163121</t>
  </si>
  <si>
    <t>Montáž zábradlí přímého v interiéru v rovině (na rovné ploše) kotveného do betonu</t>
  </si>
  <si>
    <t>1759444563</t>
  </si>
  <si>
    <t>https://podminky.urs.cz/item/CS_URS_2025_01/767163121</t>
  </si>
  <si>
    <t>"2 kusy" 2*(1,32+0,9+0,3)</t>
  </si>
  <si>
    <t>51</t>
  </si>
  <si>
    <t>5534R_01</t>
  </si>
  <si>
    <t>zábradlí ocelové dle det. č.3 s kotvením a nátěrem</t>
  </si>
  <si>
    <t>1276679827</t>
  </si>
  <si>
    <t>52</t>
  </si>
  <si>
    <t>7672R_10</t>
  </si>
  <si>
    <t>(M+D) schodišťový stupeň pro zdvojenou podlahu dle Det.č. 3a 4</t>
  </si>
  <si>
    <t>mb</t>
  </si>
  <si>
    <t>-126024739</t>
  </si>
  <si>
    <t>2*1,7</t>
  </si>
  <si>
    <t>53</t>
  </si>
  <si>
    <t>767541115</t>
  </si>
  <si>
    <t>Nosná konstrukce pro zdvojené podlahy (včetně dodávky materiálu) pro prostory s lehkým provozem z kovových rektifikačních stojek modulu 600 x 600 mm výšky přes 200 do 250 mm</t>
  </si>
  <si>
    <t>852751989</t>
  </si>
  <si>
    <t>https://podminky.urs.cz/item/CS_URS_2025_01/767541115</t>
  </si>
  <si>
    <t>"7.03" 1,72*1,16</t>
  </si>
  <si>
    <t>"7.02" 4,202*1,7</t>
  </si>
  <si>
    <t>"7.01" 5,35*3,415</t>
  </si>
  <si>
    <t>"7.06" 11,24*5,35</t>
  </si>
  <si>
    <t>54</t>
  </si>
  <si>
    <t>767541411</t>
  </si>
  <si>
    <t>Montáž podlahových desek pro zdvojené podlahy rozměru 600 x 600 mm</t>
  </si>
  <si>
    <t>-875736696</t>
  </si>
  <si>
    <t>https://podminky.urs.cz/item/CS_URS_2025_01/767541411</t>
  </si>
  <si>
    <t>Poznámka k položce:_x000D_
Včetně nájezdových ramp</t>
  </si>
  <si>
    <t>55</t>
  </si>
  <si>
    <t>60795203</t>
  </si>
  <si>
    <t>deska kalciumsulfátová pro zdvojené podlahy horní strana PVC tl 36mm 600x600mm</t>
  </si>
  <si>
    <t>-1008682224</t>
  </si>
  <si>
    <t>87,542*1,05 'Přepočtené koeficientem množství</t>
  </si>
  <si>
    <t>56</t>
  </si>
  <si>
    <t>60721000</t>
  </si>
  <si>
    <t>deska kovová s perforací pro zdvojené podlahy horní vrstva z PVC 600x600mm</t>
  </si>
  <si>
    <t>1745312816</t>
  </si>
  <si>
    <t>"7.01 a 7.06" 6*0,6*0,6</t>
  </si>
  <si>
    <t>57</t>
  </si>
  <si>
    <t>767541711</t>
  </si>
  <si>
    <t>Montáž podlahových desek pro zdvojené podlahy přiřezání dřevotřískových nebo kalciumsulfátových desek</t>
  </si>
  <si>
    <t>-552741875</t>
  </si>
  <si>
    <t>https://podminky.urs.cz/item/CS_URS_2025_01/767541711</t>
  </si>
  <si>
    <t>"7.03" 1,72+2*1,16</t>
  </si>
  <si>
    <t>"7.02" 4,202</t>
  </si>
  <si>
    <t>"7.01" 5,35+3,415*2</t>
  </si>
  <si>
    <t>"7.06" 11,24*2+2*5,35</t>
  </si>
  <si>
    <t>58</t>
  </si>
  <si>
    <t>7676R_01</t>
  </si>
  <si>
    <t xml:space="preserve">O2- Montáž a dodávka úprav okna, označení úprav v PD </t>
  </si>
  <si>
    <t>ks</t>
  </si>
  <si>
    <t>-154835299</t>
  </si>
  <si>
    <t>59</t>
  </si>
  <si>
    <t>767620212</t>
  </si>
  <si>
    <t>Montáž oken s izolačními skly z hliníkových nebo ocelových profilů na polyuretanovou pěnu s dvojskly pevných do celostěnových panelů nebo ocelové konstrukce, plochy přes 0,6 do 1,5 m2</t>
  </si>
  <si>
    <t>-1701384536</t>
  </si>
  <si>
    <t>https://podminky.urs.cz/item/CS_URS_2025_01/767620212</t>
  </si>
  <si>
    <t>"do konstr. K1" 1</t>
  </si>
  <si>
    <t>60</t>
  </si>
  <si>
    <t>55341002</t>
  </si>
  <si>
    <t>okno Al s fixním zasklením dvojsklo přes plochu 1m2 do v 1,5m</t>
  </si>
  <si>
    <t>-1707970250</t>
  </si>
  <si>
    <t>Poznámka k položce:_x000D_
Do K1, bezpečnostní sklo</t>
  </si>
  <si>
    <t>61</t>
  </si>
  <si>
    <t>767640311</t>
  </si>
  <si>
    <t>Montáž dveří ocelových nebo hliníkových vnitřních jednokřídlových</t>
  </si>
  <si>
    <t>1243055060</t>
  </si>
  <si>
    <t>https://podminky.urs.cz/item/CS_URS_2025_01/767640311</t>
  </si>
  <si>
    <t>"dveře do konstr. K1" 1</t>
  </si>
  <si>
    <t>62</t>
  </si>
  <si>
    <t>55341348</t>
  </si>
  <si>
    <t>dveře jednokřídlé Al prosklené 900x2100mm</t>
  </si>
  <si>
    <t>-167974815</t>
  </si>
  <si>
    <t>63</t>
  </si>
  <si>
    <t>767995114</t>
  </si>
  <si>
    <t>Montáž ostatních atypických zámečnických konstrukcí hmotnosti přes 20 do 50 kg</t>
  </si>
  <si>
    <t>kg</t>
  </si>
  <si>
    <t>-895774313</t>
  </si>
  <si>
    <t>https://podminky.urs.cz/item/CS_URS_2025_01/767995114</t>
  </si>
  <si>
    <t>"Statika- příprava pro řezaní otvoru" 211</t>
  </si>
  <si>
    <t>64</t>
  </si>
  <si>
    <t>13515123</t>
  </si>
  <si>
    <t>ocel široká jakost S235JR 200x15mm</t>
  </si>
  <si>
    <t>-955203609</t>
  </si>
  <si>
    <t>0,2059</t>
  </si>
  <si>
    <t>"ztratné" 0,202*0,03</t>
  </si>
  <si>
    <t>65</t>
  </si>
  <si>
    <t>13511121</t>
  </si>
  <si>
    <t>ocel široká jakost S235JR 160x15mm</t>
  </si>
  <si>
    <t>1641420964</t>
  </si>
  <si>
    <t>0,0051</t>
  </si>
  <si>
    <t>"ztratné" 0,0051*0,03</t>
  </si>
  <si>
    <t>66</t>
  </si>
  <si>
    <t>998767123</t>
  </si>
  <si>
    <t>Přesun hmot pro zámečnické konstrukce stanovený z hmotnosti přesunovaného materiálu vodorovná dopravní vzdálenost do 50 m ruční (bez užití mechanizace) v objektech výšky přes 12 do 24 m</t>
  </si>
  <si>
    <t>1032246128</t>
  </si>
  <si>
    <t>https://podminky.urs.cz/item/CS_URS_2025_01/998767123</t>
  </si>
  <si>
    <t>776</t>
  </si>
  <si>
    <t>Podlahy povlakové</t>
  </si>
  <si>
    <t>67</t>
  </si>
  <si>
    <t>776201811</t>
  </si>
  <si>
    <t>Demontáž povlakových podlahovin lepených ručně bez podložky</t>
  </si>
  <si>
    <t>1942409423</t>
  </si>
  <si>
    <t>https://podminky.urs.cz/item/CS_URS_2025_01/776201811</t>
  </si>
  <si>
    <t>783</t>
  </si>
  <si>
    <t>Dokončovací práce - nátěry</t>
  </si>
  <si>
    <t>68</t>
  </si>
  <si>
    <t>783314201</t>
  </si>
  <si>
    <t>Základní antikorozní nátěr zámečnických konstrukcí jednonásobný syntetický standardní</t>
  </si>
  <si>
    <t>324325357</t>
  </si>
  <si>
    <t>https://podminky.urs.cz/item/CS_URS_2025_01/783314201</t>
  </si>
  <si>
    <t>"nátěr konstrukce otvoru" 1,5*2</t>
  </si>
  <si>
    <t>69</t>
  </si>
  <si>
    <t>783317101</t>
  </si>
  <si>
    <t>Krycí nátěr (email) zámečnických konstrukcí jednonásobný syntetický standardní</t>
  </si>
  <si>
    <t>1714236835</t>
  </si>
  <si>
    <t>https://podminky.urs.cz/item/CS_URS_2025_01/783317101</t>
  </si>
  <si>
    <t>70</t>
  </si>
  <si>
    <t>783943151</t>
  </si>
  <si>
    <t>Penetrační nátěr betonových podlah hladkých (z pohledového nebo gletovaného betonu, stěrky apod.) polyuretanový</t>
  </si>
  <si>
    <t>564521053</t>
  </si>
  <si>
    <t>https://podminky.urs.cz/item/CS_URS_2025_01/783943151</t>
  </si>
  <si>
    <t>"penetrace pod zdvojené podlahy" 53,602</t>
  </si>
  <si>
    <t>784</t>
  </si>
  <si>
    <t>Dokončovací práce - malby a tapety</t>
  </si>
  <si>
    <t>71</t>
  </si>
  <si>
    <t>784321031</t>
  </si>
  <si>
    <t>Malby silikátové dvojnásobné, bílé v místnostech výšky do 3,80 m</t>
  </si>
  <si>
    <t>-1568745851</t>
  </si>
  <si>
    <t>https://podminky.urs.cz/item/CS_URS_2025_01/784321031</t>
  </si>
  <si>
    <t>Poznámka k položce:_x000D_
Malba difuzně otevřená</t>
  </si>
  <si>
    <t>"ochran.slab." 0,15*2*1</t>
  </si>
  <si>
    <t>787</t>
  </si>
  <si>
    <t>Dokončovací práce - zasklívání</t>
  </si>
  <si>
    <t>72</t>
  </si>
  <si>
    <t>787911121</t>
  </si>
  <si>
    <t>Zasklívání - ostatní práce montáž fólie na sklo tepelně-izolační</t>
  </si>
  <si>
    <t>-317256774</t>
  </si>
  <si>
    <t>https://podminky.urs.cz/item/CS_URS_2025_01/787911121</t>
  </si>
  <si>
    <t>Poznámka k položce:_x000D_
Folie snižující tepelné zisky</t>
  </si>
  <si>
    <t>"O1" 2,975*1,3*2</t>
  </si>
  <si>
    <t>"O2" 2,952*1,3</t>
  </si>
  <si>
    <t>73</t>
  </si>
  <si>
    <t>63479004</t>
  </si>
  <si>
    <t>fólie protisluneční pro vnitřní instalaci neutrální 35%</t>
  </si>
  <si>
    <t>-1778665702</t>
  </si>
  <si>
    <t>11,573*1,03 'Přepočtené koeficientem množství</t>
  </si>
  <si>
    <t>74</t>
  </si>
  <si>
    <t>998787123</t>
  </si>
  <si>
    <t>Přesun hmot pro zasklívání stanovený z hmotnosti přesunovaného materiálu vodorovná dopravní vzdálenost do 50 m ručně (bez užití mechanizace) v objektech výšky přes 12 do 24 m</t>
  </si>
  <si>
    <t>-2090358571</t>
  </si>
  <si>
    <t>https://podminky.urs.cz/item/CS_URS_2025_01/998787123</t>
  </si>
  <si>
    <t>02 - VZT</t>
  </si>
  <si>
    <t>751 - Vzduchotechnika</t>
  </si>
  <si>
    <t xml:space="preserve">    7511 - Zařízení č. 1 Větrání</t>
  </si>
  <si>
    <t xml:space="preserve">    7512 - Zařízení č. 3 Chlazení </t>
  </si>
  <si>
    <t xml:space="preserve">    7513 - Zařízení č. 4 Instalace fan coils</t>
  </si>
  <si>
    <t xml:space="preserve">    713 - Izolace</t>
  </si>
  <si>
    <t xml:space="preserve">    ost - Uvedení do chodu</t>
  </si>
  <si>
    <t xml:space="preserve">    7514 - Demontáže</t>
  </si>
  <si>
    <t>751</t>
  </si>
  <si>
    <t>Vzduchotechnika</t>
  </si>
  <si>
    <t>7511</t>
  </si>
  <si>
    <t>Zařízení č. 1 Větrání</t>
  </si>
  <si>
    <t>7511R_01</t>
  </si>
  <si>
    <t>Požární klapka 315x250 se servopohonem 230V</t>
  </si>
  <si>
    <t>7511R_02</t>
  </si>
  <si>
    <t>Vyústka obdélníková komfortní dvouřadá 280x140R1</t>
  </si>
  <si>
    <t>7511R_03</t>
  </si>
  <si>
    <t>Vyústka obdélníková komfortní jednořadá 280x140R1</t>
  </si>
  <si>
    <t>7511R_04</t>
  </si>
  <si>
    <t>Potrubí sk I z ocel pozink plechu vč tvar kusů, 30%vs, obvod 1500/40%</t>
  </si>
  <si>
    <t>7511R_05</t>
  </si>
  <si>
    <t>Spojovací a těsnicí materiál</t>
  </si>
  <si>
    <t>7511R_06</t>
  </si>
  <si>
    <t>Závěsy</t>
  </si>
  <si>
    <t>7512</t>
  </si>
  <si>
    <t xml:space="preserve">Zařízení č. 3 Chlazení </t>
  </si>
  <si>
    <t>7512R_07</t>
  </si>
  <si>
    <t>VRF split systém LG sestávající:</t>
  </si>
  <si>
    <t>Poznámka k položce:_x000D_
2x venkovní jednotka jednobloková stojatá R32_x000D_
Qch=33,6kW; P=11,5kW (400V; 32A); hluk 59 dB(A)_x000D_
2x kanálová jednotka vnitřní vysokotlaká_x000D_
Qv=4300 m3/h;Qch=28kW (400V; 32A); p=120Pa; P=800W (230V);_x000D_
hluk 47 dB(A)_x000D_
1x kabelový ovladač pro možnost  střídání chodu_x000D_
1x kabely skupinového ovládání_x000D_
2x suchý kontakt Modbus RTU_x000D_
trasa potrubí chladiva 1x 24m, 1x 26m, ve venkovním prostoru krýt plastovou _x000D_
lištou_x000D_
venkovní jednotka celoroční chlazení</t>
  </si>
  <si>
    <t>7512R_08</t>
  </si>
  <si>
    <t>Vyústka obdélníková komfortní dvouřadá 625x225R1</t>
  </si>
  <si>
    <t>7512R_09</t>
  </si>
  <si>
    <t>Potrubí sk I z ocel pozink plechu vč tvar kusů obvod 2630/100%</t>
  </si>
  <si>
    <t>7512R_10</t>
  </si>
  <si>
    <t>Potrubí sk I z ocel pozink plechu vč tvar kusů obvod 1890/100%</t>
  </si>
  <si>
    <t>7512R_11</t>
  </si>
  <si>
    <t>7512R_12</t>
  </si>
  <si>
    <t>7513</t>
  </si>
  <si>
    <t>Zařízení č. 4 Instalace fan coils</t>
  </si>
  <si>
    <t>7513R_13</t>
  </si>
  <si>
    <t>Jednotka fan-coill řídící, cirkulační, parapetní, bez opláštění, 4 trubka</t>
  </si>
  <si>
    <t>Poznámka k položce:_x000D_
vodní topení a chlazení, EC motorventilátor 230V vč čerpadla kondenzátu</t>
  </si>
  <si>
    <t>7513R_14</t>
  </si>
  <si>
    <t>ventil třícestný 2 kusy, on/off, 230V, NC</t>
  </si>
  <si>
    <t>7513R_15</t>
  </si>
  <si>
    <t>svorkovnice</t>
  </si>
  <si>
    <t>7513R_16</t>
  </si>
  <si>
    <t>regulátor</t>
  </si>
  <si>
    <t>Poznámka k položce:_x000D_
filtr G1</t>
  </si>
  <si>
    <t>7513R_17</t>
  </si>
  <si>
    <t>Jednotka fan-coill podřízená, cirkulační, parapetní, bez opláštění,</t>
  </si>
  <si>
    <t>Poznámka k položce:_x000D_
4 trubka, vodní topení  a chlazení, EC motorventilátor 230V vč čerpadla_x000D_
kondenzátu, filtr G1</t>
  </si>
  <si>
    <t>7513R_18</t>
  </si>
  <si>
    <t>ventil třícestný 2 kusy on/off, 230V; NC</t>
  </si>
  <si>
    <t>Poznámka k položce:_x000D_
svorkovnice</t>
  </si>
  <si>
    <t>1429751597</t>
  </si>
  <si>
    <t>7513R_19</t>
  </si>
  <si>
    <t>Drobný montážní materiál</t>
  </si>
  <si>
    <t>7513R_20</t>
  </si>
  <si>
    <t>713</t>
  </si>
  <si>
    <t>Izolace</t>
  </si>
  <si>
    <t>7513R_21</t>
  </si>
  <si>
    <t>Požární izolace vzt potrubí - 6 cm minerální plsti na trny + obao AL folií,</t>
  </si>
  <si>
    <t>Poznámka k položce:_x000D_
požární odolnost 30min</t>
  </si>
  <si>
    <t>ost</t>
  </si>
  <si>
    <t>Uvedení do chodu</t>
  </si>
  <si>
    <t>ost.001</t>
  </si>
  <si>
    <t>Příprava ke komplexnímu vyzkoušení</t>
  </si>
  <si>
    <t>hod</t>
  </si>
  <si>
    <t>ost.002</t>
  </si>
  <si>
    <t>Komplexní vyzkoušení</t>
  </si>
  <si>
    <t>ost.003</t>
  </si>
  <si>
    <t>Zkušební provoz</t>
  </si>
  <si>
    <t>ost.004</t>
  </si>
  <si>
    <t>Zaučení obsluhy</t>
  </si>
  <si>
    <t>7514</t>
  </si>
  <si>
    <t>Demontáže</t>
  </si>
  <si>
    <t>7514R_22</t>
  </si>
  <si>
    <t>Demontáž části vzt potrubí v m. č. 7.01 a 7.06</t>
  </si>
  <si>
    <t>7514R_23</t>
  </si>
  <si>
    <t>Demontáž jednotek FCU v m. č. 7.01 a 7.06</t>
  </si>
  <si>
    <t xml:space="preserve">Poznámka k položce:_x000D_
                                    </t>
  </si>
  <si>
    <t>03 - Elektrická požární signalizace - EPS</t>
  </si>
  <si>
    <t>742 - Elektroinstalace - slaboproud EPS</t>
  </si>
  <si>
    <t xml:space="preserve">    7421 - Hlásiče, I/O moduly</t>
  </si>
  <si>
    <t xml:space="preserve">    7422 - Ovládaná zařízení   </t>
  </si>
  <si>
    <t xml:space="preserve">    7423 - Kabeláž  </t>
  </si>
  <si>
    <t xml:space="preserve">    Ost - Ostatní </t>
  </si>
  <si>
    <t>742</t>
  </si>
  <si>
    <t>Elektroinstalace - slaboproud EPS</t>
  </si>
  <si>
    <t>7421</t>
  </si>
  <si>
    <t>Hlásiče, I/O moduly</t>
  </si>
  <si>
    <t>7421R_01</t>
  </si>
  <si>
    <t>Širokospektrální optickokouřový hlásič s nastavitelným algoritmem vyhodnocení</t>
  </si>
  <si>
    <t>7421R_02</t>
  </si>
  <si>
    <t>Patice pro hlásiče</t>
  </si>
  <si>
    <t>7421R_03</t>
  </si>
  <si>
    <t>Vstupně/výstupní modul, 4 hlídané vstupy, 4 NC/NO kontakty max. 250V/4A, 30Vss/4A</t>
  </si>
  <si>
    <t>7421R_05</t>
  </si>
  <si>
    <t>Kryt pro vstupně / výstupní moduly se zvýšenými nároky na krytím IP65</t>
  </si>
  <si>
    <t>7421R_06</t>
  </si>
  <si>
    <t>instalační svorky pro kabeláž k FDCIO221,222</t>
  </si>
  <si>
    <t>7421R_07</t>
  </si>
  <si>
    <t>Popisný štítek pro komponenty EPS (hlásiče, moduly, krabice, atd ..)</t>
  </si>
  <si>
    <t>7421R_08</t>
  </si>
  <si>
    <t>Tlačítkový hlásič</t>
  </si>
  <si>
    <t>7421R_09</t>
  </si>
  <si>
    <t>Elektrionika hlásiče FDM221</t>
  </si>
  <si>
    <t>7421R_10</t>
  </si>
  <si>
    <t>Červená krabička pro hlásič FDM221</t>
  </si>
  <si>
    <t>7422</t>
  </si>
  <si>
    <t xml:space="preserve">Ovládaná zařízení   </t>
  </si>
  <si>
    <t>7422R_11</t>
  </si>
  <si>
    <t>Siréna multitónová polarizovaná s xenon.blikačem ( červená báze, červená čočka) včetně příslušenství</t>
  </si>
  <si>
    <t>7423</t>
  </si>
  <si>
    <t xml:space="preserve">Kabeláž  </t>
  </si>
  <si>
    <t>7423R_12</t>
  </si>
  <si>
    <t>kabel Praflaguard 1x2x0,8, FE180 P90-R PS90, E90, bezhalogenový nízkofrekvenční sdělovací kabel s AI stíněním s malým množstvím uvolněného tepla v případě požáru</t>
  </si>
  <si>
    <t>7423R_13</t>
  </si>
  <si>
    <t>kabel Praflaguard 2x2x0,8, FE180 P90-R PS90, E90, bezhalogenový nízkofrekvenční sdělovací kabel s AI stíněním s malým množstvím uvolněného tepla v případě požáru</t>
  </si>
  <si>
    <t>7423R_14</t>
  </si>
  <si>
    <t>Kabel pro kruhové linky - JY(St)Y 1x2x0,8</t>
  </si>
  <si>
    <t>Ost</t>
  </si>
  <si>
    <t xml:space="preserve">Ostatní </t>
  </si>
  <si>
    <t>Ost.001</t>
  </si>
  <si>
    <t>Požární ucpávky</t>
  </si>
  <si>
    <t>kpl</t>
  </si>
  <si>
    <t>Ost.002</t>
  </si>
  <si>
    <t>Pomocný instalační materiál</t>
  </si>
  <si>
    <t>Ost.003</t>
  </si>
  <si>
    <t>Nastavení a zprovoznění</t>
  </si>
  <si>
    <t>Ost.004</t>
  </si>
  <si>
    <t>Úprava nastavení ústředny</t>
  </si>
  <si>
    <t>04 - Měření a regulace- MaR</t>
  </si>
  <si>
    <t>742 - Elektroinstalace - MaR</t>
  </si>
  <si>
    <t xml:space="preserve">    2201 - Rozvaděč SS-7B (BA-9)</t>
  </si>
  <si>
    <t xml:space="preserve">    2202 - DDC</t>
  </si>
  <si>
    <t xml:space="preserve">    2203 - DDC do rozvaděče BA-9</t>
  </si>
  <si>
    <t xml:space="preserve">    2204 -  Demotáž a montáž stávajících IRC</t>
  </si>
  <si>
    <t xml:space="preserve">    2205 - Úprava stávajícího rozvaděče SS-7b (BA-9)</t>
  </si>
  <si>
    <t xml:space="preserve">    2206 - Úprava stávajícího rozvaděče BA-9</t>
  </si>
  <si>
    <t xml:space="preserve">    2207 - Kabely a žlaby ( Dodávka + Montáž)</t>
  </si>
  <si>
    <t xml:space="preserve">    Ost - Ostatní</t>
  </si>
  <si>
    <t>Elektroinstalace - MaR</t>
  </si>
  <si>
    <t>2201</t>
  </si>
  <si>
    <t>Rozvaděč SS-7B (BA-9)</t>
  </si>
  <si>
    <t>Prostorové čidlo rel. vlhkosti a teploty 2x 0-10 V</t>
  </si>
  <si>
    <t>Poznámka k položce:_x000D_
101R B1, B2</t>
  </si>
  <si>
    <t>Zapojení protipožárných klapek</t>
  </si>
  <si>
    <t>Zapojení Split jednotek do MaR</t>
  </si>
  <si>
    <t>2202</t>
  </si>
  <si>
    <t>DDC</t>
  </si>
  <si>
    <t>Napájecí modul, 1200 mA pro periferní moduly</t>
  </si>
  <si>
    <t>Poznámka k položce:_x000D_
201R N1</t>
  </si>
  <si>
    <t>Modul pro prodloužení TX I/O sběrnice</t>
  </si>
  <si>
    <t>Poznámka k položce:_x000D_
202R TXA</t>
  </si>
  <si>
    <t>Univerzální modul, 8x UIO</t>
  </si>
  <si>
    <t>Poznámka k položce:_x000D_
203R A11</t>
  </si>
  <si>
    <t>Modul digitálních vstupů, 16 I/O bodů</t>
  </si>
  <si>
    <t>Poznámka k položce:_x000D_
204R A12</t>
  </si>
  <si>
    <t>Modul digitálních výstupů, 6 I/O bodů</t>
  </si>
  <si>
    <t>Poznámka k položce:_x000D_
205R A13</t>
  </si>
  <si>
    <t>Modul TX OPEN pro systémové integrace (160 dat. bodů)</t>
  </si>
  <si>
    <t>Poznámka k položce:_x000D_
206R A14</t>
  </si>
  <si>
    <t>2203</t>
  </si>
  <si>
    <t>DDC do rozvaděče BA-9</t>
  </si>
  <si>
    <t>2204</t>
  </si>
  <si>
    <t xml:space="preserve"> Demotáž a montáž stávajících IRC</t>
  </si>
  <si>
    <t>Kompaktní automatizační stanice pro místnosti, BACnet/IP,10x I/O,230 V</t>
  </si>
  <si>
    <t>Poznámka k položce:_x000D_
DXR2.E10-101A DXR</t>
  </si>
  <si>
    <t>Prostorový přístroj KNX, teplota, displej pro regulaci HVAC</t>
  </si>
  <si>
    <t>Poznámka k položce:_x000D_
QMX3.P34 QMX</t>
  </si>
  <si>
    <t>Ventil 2cestný, PN16, DN10, Kvs=0,63m3/h, zdvih 2,5mm, teplota média 1...110°C</t>
  </si>
  <si>
    <t>Poznámka k položce:_x000D_
VVP47.10-0.63</t>
  </si>
  <si>
    <t>Elektrotermický pohon 2b, AC/DC24V, NO, 6,5 mm, 1m kabel</t>
  </si>
  <si>
    <t>Poznámka k položce:_x000D_
STP121.65L10</t>
  </si>
  <si>
    <t>Ventil 2cestný, PN16, DN10, Kvs=1,6m3/h, zdvih 2,5mm, teplota média 1...110°C</t>
  </si>
  <si>
    <t>Poznámka k položce:_x000D_
VVP47.10-1,6</t>
  </si>
  <si>
    <t>Rozvodnice 400x300x95</t>
  </si>
  <si>
    <t>Zapojení Fan Coil (FCU)</t>
  </si>
  <si>
    <t>Desigo CC, licence 100 DB (BA - Building Automation)</t>
  </si>
  <si>
    <t>Poznámka k položce:_x000D_
301R</t>
  </si>
  <si>
    <t>2205</t>
  </si>
  <si>
    <t>Úprava stávajícího rozvaděče SS-7b (BA-9)</t>
  </si>
  <si>
    <t>Doplnit do stávajícího rozvaděče SS-7b jističe a transformátor 160VA 230/24V a doplnit moduly MaR atd…</t>
  </si>
  <si>
    <t>2206</t>
  </si>
  <si>
    <t>Úprava stávajícího rozvaděče BA-9</t>
  </si>
  <si>
    <t>321</t>
  </si>
  <si>
    <t>h</t>
  </si>
  <si>
    <t>1489872863</t>
  </si>
  <si>
    <t>2207</t>
  </si>
  <si>
    <t>Kabely a žlaby ( Dodávka + Montáž)</t>
  </si>
  <si>
    <t>žlabu + víko 62/50 + příslušenství</t>
  </si>
  <si>
    <t>Trubka ohebna</t>
  </si>
  <si>
    <t>H07V 4 mm2</t>
  </si>
  <si>
    <t>Kabel CYKY-J 5x1,5</t>
  </si>
  <si>
    <t>Kabel JYTY-O 4x1</t>
  </si>
  <si>
    <t>Kabel JXFE-R 1x2x0.8</t>
  </si>
  <si>
    <t>Kabel JXFE-R 2x2x0.8</t>
  </si>
  <si>
    <t>Kabel J-H(St)H 2x2x0.8</t>
  </si>
  <si>
    <t>Kabel J-Y(St)Y 2x2x0.8</t>
  </si>
  <si>
    <t>Kabel UTP 4x2x0,34 + 8x RJ45</t>
  </si>
  <si>
    <t xml:space="preserve">Protipožární ucpávky </t>
  </si>
  <si>
    <t>Drobný instalační materiál</t>
  </si>
  <si>
    <t>Ostatní</t>
  </si>
  <si>
    <t>Zpracování PD, svorková schemáta rozvaděče</t>
  </si>
  <si>
    <t>Zpracování aplikačního software pro řídicí systém</t>
  </si>
  <si>
    <t>Datový bod</t>
  </si>
  <si>
    <t>Uvedení do provozu včetně zaregulování</t>
  </si>
  <si>
    <t>Uvedení do provozu včetně zaregulování IRC</t>
  </si>
  <si>
    <t>Integrace Split jednotky (Modbus RTU)</t>
  </si>
  <si>
    <t>Grafická vizualizace DDC</t>
  </si>
  <si>
    <t>76</t>
  </si>
  <si>
    <t>Zaškolení obsluhy</t>
  </si>
  <si>
    <t>78</t>
  </si>
  <si>
    <t>Zpracování návodů pro obsluhu</t>
  </si>
  <si>
    <t>80</t>
  </si>
  <si>
    <t>Zkouška systému MaR vč. související částí elektro</t>
  </si>
  <si>
    <t>82</t>
  </si>
  <si>
    <t>Výchozí revize elektro</t>
  </si>
  <si>
    <t>84</t>
  </si>
  <si>
    <t>Zpracování PD, projekt skutečného provedení</t>
  </si>
  <si>
    <t>86</t>
  </si>
  <si>
    <t>Koordinace projektu</t>
  </si>
  <si>
    <t>88</t>
  </si>
  <si>
    <t>05 - Silnoproud</t>
  </si>
  <si>
    <t>741 - Elektroinstalace - silnoproud</t>
  </si>
  <si>
    <t xml:space="preserve">    7411 -  Dodávky</t>
  </si>
  <si>
    <t xml:space="preserve">    7412 - Hlavní montážní materiál</t>
  </si>
  <si>
    <t xml:space="preserve">    7413 -  Ostavní elektroinstalace (standart ABB Tango)</t>
  </si>
  <si>
    <t xml:space="preserve">    7414 -  Osvětlovací tělesa</t>
  </si>
  <si>
    <t xml:space="preserve">    7415 -  Ostatní </t>
  </si>
  <si>
    <t>7411</t>
  </si>
  <si>
    <t xml:space="preserve"> Dodávky</t>
  </si>
  <si>
    <t>Nový R-Tech dle v.č. EL 1 (vč. Připojení)</t>
  </si>
  <si>
    <t>Nový ERH225 dle v.č. EL 8 (vč. Připojení)</t>
  </si>
  <si>
    <t>Podružné sběrnice ochranného pospojování (vč. Připojení)</t>
  </si>
  <si>
    <t>Podružná uzeňovací technologická sběrnice (vč. Připojení)</t>
  </si>
  <si>
    <t>7412</t>
  </si>
  <si>
    <t>Hlavní montážní materiál</t>
  </si>
  <si>
    <t>1.1</t>
  </si>
  <si>
    <t>Kabel CYKY 3Cx2,5</t>
  </si>
  <si>
    <t>2.1</t>
  </si>
  <si>
    <t>Kabel CYKY 5Cx1,5</t>
  </si>
  <si>
    <t>3.1</t>
  </si>
  <si>
    <t>Kabel CYKY 3Cx1,5</t>
  </si>
  <si>
    <t>4.1</t>
  </si>
  <si>
    <t>Kabel CCYKY 3Ax1,5</t>
  </si>
  <si>
    <t>Kabel CYKY 2Ax1,5</t>
  </si>
  <si>
    <t>Kabel CXKH-R 5CX50</t>
  </si>
  <si>
    <t>Kabel CXKH-R 5CX35</t>
  </si>
  <si>
    <t>Kabel CXKH-R 5CX16</t>
  </si>
  <si>
    <t>Kabel CXKH-V 5Cx4</t>
  </si>
  <si>
    <t>Kabel CXKH-V 5Cx1,5</t>
  </si>
  <si>
    <t>Kabel CXKH-V 3Cx1,5</t>
  </si>
  <si>
    <t>Vodič CY 75mm-z/žl</t>
  </si>
  <si>
    <t>Vodič CY 25mm-z/žl</t>
  </si>
  <si>
    <t>Vodič CY 6mm-z/žl</t>
  </si>
  <si>
    <t>Kabelový žlab „MARS 250/100“</t>
  </si>
  <si>
    <t>Kabelový žlab „MARS 125/100“</t>
  </si>
  <si>
    <t>Kabelový žlab „MARS 125/50“</t>
  </si>
  <si>
    <t>Kabelový žlab „MARS 62/50“</t>
  </si>
  <si>
    <t>Kabelový rošt š. 100Mm</t>
  </si>
  <si>
    <t>Tříkomorový parapetní žlab 250/150</t>
  </si>
  <si>
    <t>7413</t>
  </si>
  <si>
    <t xml:space="preserve"> Ostavní elektroinstalace (standart ABB Tango)</t>
  </si>
  <si>
    <t>1.2</t>
  </si>
  <si>
    <t>Vypínač 230V/10A (řazení 6+6) , IP20 vč.krabice a připojení</t>
  </si>
  <si>
    <t>2.2</t>
  </si>
  <si>
    <t>Vypínač 230V/10A (tlačítkový) , IP20 se signálkou vč.krabice a připojení</t>
  </si>
  <si>
    <t>3.2</t>
  </si>
  <si>
    <t>Zásuvka 230V/16A IP20 umístěná v parap. Kanále</t>
  </si>
  <si>
    <t>4.2</t>
  </si>
  <si>
    <t>Zásuvka 230V/16A IP20 červená umístěná v parap. Kanále</t>
  </si>
  <si>
    <t>5.1</t>
  </si>
  <si>
    <t>Zásuvka 230V/16A IP20 hnědá umístěná v parap. Kanále</t>
  </si>
  <si>
    <t>6.1</t>
  </si>
  <si>
    <t>Zásuvka 230V/16A IP20 vč.krabice a připojení</t>
  </si>
  <si>
    <t>7.1</t>
  </si>
  <si>
    <t>Dvojzásuvka 230V/16A IP20 vč.krabice a připojení</t>
  </si>
  <si>
    <t>8.1</t>
  </si>
  <si>
    <t>Dvojzásuvka strukturované kabeláže umístěná v parap. Kanále</t>
  </si>
  <si>
    <t>9.1</t>
  </si>
  <si>
    <t>Dvojzásuvka strukturované kabeláže vč.krabice a připojení</t>
  </si>
  <si>
    <t>10.1</t>
  </si>
  <si>
    <t>přemístění stáv dvojzásuvky 230V/16A</t>
  </si>
  <si>
    <t>11.1</t>
  </si>
  <si>
    <t>Krabice acidur pro připojení technologického stojanu + připojení vertikálního napájecího zásuvkového stojanu (zásuvkový panel dodává dodavatel RACKu)</t>
  </si>
  <si>
    <t>12.1</t>
  </si>
  <si>
    <t>Krabice acidur pro připojení technologického stojanu</t>
  </si>
  <si>
    <t>13.1</t>
  </si>
  <si>
    <t>Komplet připojení klimatizační jednotky</t>
  </si>
  <si>
    <t>14.1</t>
  </si>
  <si>
    <t>Komlet připojení fan-coilu</t>
  </si>
  <si>
    <t>15.1</t>
  </si>
  <si>
    <t>Komlet dispozičního přemístění a přepojení fan-coilu</t>
  </si>
  <si>
    <t>16.1</t>
  </si>
  <si>
    <t>Komplet připojení požární klapy</t>
  </si>
  <si>
    <t>17.1</t>
  </si>
  <si>
    <t>Komplet připojení GHZ</t>
  </si>
  <si>
    <t>18.1</t>
  </si>
  <si>
    <t>Krabice svorková (vč. Svorkovnice a víka)</t>
  </si>
  <si>
    <t>19.1</t>
  </si>
  <si>
    <t>Uzemnění technologického stojanu</t>
  </si>
  <si>
    <t>20.1</t>
  </si>
  <si>
    <t>Uzemnění podlahy</t>
  </si>
  <si>
    <t>Kom dozbrojení pole č. 4 rozvaděče RH1.2 (1x jistič B/3-80A) + úprava pole dle v.č. EL1</t>
  </si>
  <si>
    <t>90</t>
  </si>
  <si>
    <t>Kom dozbrojení pole č. 2 rozvaděče RZ1.21 (1x jistič B/3-80A) + úprava pole dle v.č. EL1</t>
  </si>
  <si>
    <t>92</t>
  </si>
  <si>
    <t>Kom dozbrojení pole č. 4 rozvaděče RH2.21 (1x jistič B/3-50A) + úprava pole dle v.č. EL1</t>
  </si>
  <si>
    <t>94</t>
  </si>
  <si>
    <t>96</t>
  </si>
  <si>
    <t>Kom dozbrojení rozvaděče ERH225 (1x jistič B/3-25A) + úprava pole dle v.č. EL8</t>
  </si>
  <si>
    <t>98</t>
  </si>
  <si>
    <t>Přeložka stávajících kabelů (cca 30 zásuvkových okruhů) v délce cca 5m</t>
  </si>
  <si>
    <t>100</t>
  </si>
  <si>
    <t>Přeložka stávajících kabelů (cca 50 kabelů UTP) v délce cca 5m</t>
  </si>
  <si>
    <t>102</t>
  </si>
  <si>
    <t>7414</t>
  </si>
  <si>
    <t xml:space="preserve"> Osvětlovací tělesa</t>
  </si>
  <si>
    <t>1.3</t>
  </si>
  <si>
    <t>Osvětlovací těleso typ A dle v.č. EL4</t>
  </si>
  <si>
    <t>104</t>
  </si>
  <si>
    <t>2.3</t>
  </si>
  <si>
    <t>Osvětlovací těleso typ B dle v.č. EL4</t>
  </si>
  <si>
    <t>106</t>
  </si>
  <si>
    <t>3.3</t>
  </si>
  <si>
    <t>Osvětlovací těleso typ B1 dle v.č. EL1</t>
  </si>
  <si>
    <t>108</t>
  </si>
  <si>
    <t>4.3</t>
  </si>
  <si>
    <t>Osvětlovací těleso typ C dle v.č. EL1</t>
  </si>
  <si>
    <t>110</t>
  </si>
  <si>
    <t>5.2</t>
  </si>
  <si>
    <t>Osvětlovací těleso typ C1 dle v.č. EL1</t>
  </si>
  <si>
    <t>112</t>
  </si>
  <si>
    <t>6.2</t>
  </si>
  <si>
    <t>Vypočet osvětlení na konkrétně dodaná osv. tělesa</t>
  </si>
  <si>
    <t>114</t>
  </si>
  <si>
    <t>7.2</t>
  </si>
  <si>
    <t>Meření parametrů osvětlení</t>
  </si>
  <si>
    <t>116</t>
  </si>
  <si>
    <t>7415</t>
  </si>
  <si>
    <t xml:space="preserve"> Ostatní </t>
  </si>
  <si>
    <t>1.4</t>
  </si>
  <si>
    <t>Demontáž stáv. Elektroinstalace vč. Ekologické likvidace</t>
  </si>
  <si>
    <t>118</t>
  </si>
  <si>
    <t>2.4</t>
  </si>
  <si>
    <t>Revize elektrických zařízení</t>
  </si>
  <si>
    <t>120</t>
  </si>
  <si>
    <t>06 - Slaboproud</t>
  </si>
  <si>
    <t>742 - Elektroinstalace - slaboproud</t>
  </si>
  <si>
    <t xml:space="preserve">    7421 - Materiál</t>
  </si>
  <si>
    <t xml:space="preserve">    7422 - Montáže</t>
  </si>
  <si>
    <t>Elektroinstalace - slaboproud</t>
  </si>
  <si>
    <t>Materiál</t>
  </si>
  <si>
    <t>Pol1</t>
  </si>
  <si>
    <t>Kabel Solarix CAT6 UTP LSOHFR B2ca-s1,d1,a1 500m SXKD-6-UTP-LSOHFR-B2ca</t>
  </si>
  <si>
    <t>34113148</t>
  </si>
  <si>
    <t>kabel ovládací průmyslový stíněný laminovanou Al fólií s příložným Cu drátem jádro Cu plné izolace PVC plášť PVC 250V (JYTY) 2x1,00mm2</t>
  </si>
  <si>
    <t>Pol2</t>
  </si>
  <si>
    <t>Abbas SUPERBUS AB01 stíněný kabel 2x1mm+2x2x0,5</t>
  </si>
  <si>
    <t>Pol3</t>
  </si>
  <si>
    <t>Čtečka bez PIN, černá, prostředí vnitřní, karty LF 125 kHz, plně kompatibilní se stávajícím systémem</t>
  </si>
  <si>
    <t>34571476</t>
  </si>
  <si>
    <t>krabice lištová PVC přístrojová čtvercová 80x80mm hluboká</t>
  </si>
  <si>
    <t>34555004</t>
  </si>
  <si>
    <t>zásuvka datová dvojnásobná kompletní s rámečkem, RJ45, Kat. 6 UTP,</t>
  </si>
  <si>
    <t>34571010</t>
  </si>
  <si>
    <t>lišta elektroinstalační vkládací 18x13mm</t>
  </si>
  <si>
    <t>Pol4</t>
  </si>
  <si>
    <t>kamera Bosch NDE-3502-AL</t>
  </si>
  <si>
    <t>Pol5</t>
  </si>
  <si>
    <t>napájecí zdroj 230V AC/ 24V DC, 2A</t>
  </si>
  <si>
    <t>34575601</t>
  </si>
  <si>
    <t>žlab kabelový drátěný galvanicky zinkovaný 250/100mm</t>
  </si>
  <si>
    <t>34571450</t>
  </si>
  <si>
    <t>krabice pod omítku PVC přístrojová kruhová D 70mm</t>
  </si>
  <si>
    <t>FRK.24210020</t>
  </si>
  <si>
    <t>Středně odolná plastová bezhalogenová trubka FFKu-EM-F-LS0H Low Smoke, ohebná, černá, 750 N/5 cm, typ 20, vnitřní průměr 14,0mm, vnější průměr 20mm, balení 100m, poloměr ohybu &gt;90mm</t>
  </si>
  <si>
    <t>FRK.24210025</t>
  </si>
  <si>
    <t>Středně odolná plastová bezhalogenová trubka FFKu-EM-F-LS0H Low Smoke, ohebná, černá, 750 N/5 cm, typ 25, vnitřní průměr 18mm, vnější průměr 25mm, balení 50m, poloměr ohybu &gt;110mm</t>
  </si>
  <si>
    <t>Poznámka k položce:_x000D_
Elektromechanický zámek s reverzním režimem (např. ASSA ABLOY EL460 nebo EL560), systémový kabel, bezpečnostní kování (klika-klika s děleným čtyřhranem), protiplech a kabelová přechodka budou součástí dodávky dveří.</t>
  </si>
  <si>
    <t>Montáže</t>
  </si>
  <si>
    <t>742330844</t>
  </si>
  <si>
    <t>Demontáž zásuvek datových podomítkových, z nábytku, z parapetního žlabu nebo podlahové krabice 1 až 6 pozic</t>
  </si>
  <si>
    <t>741112811</t>
  </si>
  <si>
    <t>Demontáž elektroinstalačních kanálů parapetních vkládacích uložených pevně</t>
  </si>
  <si>
    <t>742121801</t>
  </si>
  <si>
    <t>Demontáž kabelů sdělovacích pro vnitřní rozvody</t>
  </si>
  <si>
    <t>742330044</t>
  </si>
  <si>
    <t>Montáž datové zásuvky 1 až 6 pozic</t>
  </si>
  <si>
    <t>42320031</t>
  </si>
  <si>
    <t>Montáž napájecího zdroje pro elektrický zámek</t>
  </si>
  <si>
    <t>742110002</t>
  </si>
  <si>
    <t>Montáž trubek pro slaboproud plastových ohebných uložených pod omítku</t>
  </si>
  <si>
    <t>742110041</t>
  </si>
  <si>
    <t>Montáž lišt vkládacích pro slaboproud</t>
  </si>
  <si>
    <t>742110104</t>
  </si>
  <si>
    <t>Montáž kabelového žlabu pro slaboproud šířky přes 150 do 250 mm</t>
  </si>
  <si>
    <t>742121001</t>
  </si>
  <si>
    <t>Montáž kabelů sdělovacích pro vnitřní rozvody do 15 žil</t>
  </si>
  <si>
    <t>742220141</t>
  </si>
  <si>
    <t>Montáž ovládací klávesnice pro dodanou ústřednu</t>
  </si>
  <si>
    <t>742220081</t>
  </si>
  <si>
    <t>Montáž čtečky bezkontaktních karet</t>
  </si>
  <si>
    <t>742230004</t>
  </si>
  <si>
    <t>Montáž vnitřní kamery</t>
  </si>
  <si>
    <t>Pol6</t>
  </si>
  <si>
    <t>Průzkum stávajících prvků kamerového systému, blíže nespecifikované činnosti, které z toho vyplynou</t>
  </si>
  <si>
    <t>hod.</t>
  </si>
  <si>
    <t>Pol7</t>
  </si>
  <si>
    <t>Přesun stávajících datových kabelů z parapetního kanálu do žlabu pod podlahou</t>
  </si>
  <si>
    <t>ost.01</t>
  </si>
  <si>
    <t>ost.02</t>
  </si>
  <si>
    <t>Stavební přípomoce</t>
  </si>
  <si>
    <t>ost.03</t>
  </si>
  <si>
    <t>Drobný montážní materiál (konektory, spojovací a upevňovací materiál apod.)</t>
  </si>
  <si>
    <t>ost.04</t>
  </si>
  <si>
    <t>Dokumentace skutečného provedení</t>
  </si>
  <si>
    <t>07 - GHZ</t>
  </si>
  <si>
    <t>24-M - Montáže vzduchotechnických zařízení</t>
  </si>
  <si>
    <t xml:space="preserve">    1. - Strojní část GHZ</t>
  </si>
  <si>
    <t xml:space="preserve">    2 - Elektro část GHZ</t>
  </si>
  <si>
    <t xml:space="preserve">    3 - Ostatní GHZ</t>
  </si>
  <si>
    <t>24-M</t>
  </si>
  <si>
    <t>Montáže vzduchotechnických zařízení</t>
  </si>
  <si>
    <t>1.</t>
  </si>
  <si>
    <t>Strojní část GHZ</t>
  </si>
  <si>
    <t>1.01</t>
  </si>
  <si>
    <t>Tlaková láhev 140 litrů iFlow s 36,7 m3 IG-541 - INERGEN, 300 bar, včetně manometru s kontaktem</t>
  </si>
  <si>
    <t>1.02</t>
  </si>
  <si>
    <t>Modulární držák komplet, 140L</t>
  </si>
  <si>
    <t>1.03</t>
  </si>
  <si>
    <t>Vypouštecí hadice</t>
  </si>
  <si>
    <t>1.04</t>
  </si>
  <si>
    <t>Zpětný ventil, i-Flow</t>
  </si>
  <si>
    <t>1.05</t>
  </si>
  <si>
    <t>Těsnění 3/4"</t>
  </si>
  <si>
    <t>1.06</t>
  </si>
  <si>
    <t>Zátka 3/4"</t>
  </si>
  <si>
    <t>1.07</t>
  </si>
  <si>
    <t>Vypouštěcí tlakový spínač</t>
  </si>
  <si>
    <t>1.08</t>
  </si>
  <si>
    <t>Tryska akustická</t>
  </si>
  <si>
    <t>1.09</t>
  </si>
  <si>
    <t>Clona s vrtáním do trysky</t>
  </si>
  <si>
    <t>1.10</t>
  </si>
  <si>
    <t>Potrubí pozinkované, bezešvé , včetně fitinků, zinkováno, kotvení, popis</t>
  </si>
  <si>
    <t>1.11</t>
  </si>
  <si>
    <t>Přetlaková klapka (gravitační) + dynamický kryt</t>
  </si>
  <si>
    <t>1.12</t>
  </si>
  <si>
    <t>Informační tabulky včetně návodu pro zařízení</t>
  </si>
  <si>
    <t>kpt</t>
  </si>
  <si>
    <t>1.13</t>
  </si>
  <si>
    <t>Montáž strojní části GHZ</t>
  </si>
  <si>
    <t>1.14</t>
  </si>
  <si>
    <t>Tlaková zkouška potrubí za přítomnosti inspektora TIČR</t>
  </si>
  <si>
    <t>Elektro část GHZ</t>
  </si>
  <si>
    <t>2.01</t>
  </si>
  <si>
    <t>Ovládací ústředna hašení pro 1 HÚ</t>
  </si>
  <si>
    <t>2.02</t>
  </si>
  <si>
    <t>Akumulátor 12V/7,2Ah</t>
  </si>
  <si>
    <t>2.03</t>
  </si>
  <si>
    <t>Signalizace opticko-akustická oranžová</t>
  </si>
  <si>
    <t>2.04</t>
  </si>
  <si>
    <t>Signalizace opticko-akustická červená</t>
  </si>
  <si>
    <t>2.05</t>
  </si>
  <si>
    <t>Detektor kouře včetně patice</t>
  </si>
  <si>
    <t>2.06</t>
  </si>
  <si>
    <t>Spoučtěcí tlačítko žluté</t>
  </si>
  <si>
    <t>2.07</t>
  </si>
  <si>
    <t>Blokovací tlačítko modré</t>
  </si>
  <si>
    <t>2.08</t>
  </si>
  <si>
    <t>Kabely příslušných typů včetně elektroinst. materiálu</t>
  </si>
  <si>
    <t>2.09</t>
  </si>
  <si>
    <t>Elektro pospojení systému GHZ</t>
  </si>
  <si>
    <t>2.10</t>
  </si>
  <si>
    <t>Montáž elektrické části GHZ</t>
  </si>
  <si>
    <t>Ostatní GHZ</t>
  </si>
  <si>
    <t>3.01</t>
  </si>
  <si>
    <t>Doprava a manipulace</t>
  </si>
  <si>
    <t>3.02</t>
  </si>
  <si>
    <t>Počáteční kontrola provozuschopnosti</t>
  </si>
  <si>
    <t>3.03</t>
  </si>
  <si>
    <t>Door fan test</t>
  </si>
  <si>
    <t>3.04</t>
  </si>
  <si>
    <t>Uvedení do provozu</t>
  </si>
  <si>
    <t>3.05</t>
  </si>
  <si>
    <t>Zaškolení obsluhy, provozní kniha</t>
  </si>
  <si>
    <t>3.06</t>
  </si>
  <si>
    <t>Dokumentace skutečného stavu provedení stavby</t>
  </si>
  <si>
    <t>08 - Technologické boxy</t>
  </si>
  <si>
    <t xml:space="preserve"> </t>
  </si>
  <si>
    <t>7241 - 12x serverový rack 42U 800x1000mm, dělené přední i zadní dveře</t>
  </si>
  <si>
    <t>7242 - 24x basic vertikální PDU 1F 16A s C13 a ČSN zásuvkami</t>
  </si>
  <si>
    <t xml:space="preserve">7243 - Navržené Příslušenství rozvaděče (např. záslepky, vedení kabeláže - možné doplnit a počty změnit </t>
  </si>
  <si>
    <t xml:space="preserve">7244 - Systém zavřené uličky,Uzavřená "studená" ulička mezi racky - pevná instalace_x000D_
</t>
  </si>
  <si>
    <t>7241</t>
  </si>
  <si>
    <t>12x serverový rack 42U 800x1000mm, dělené přední i zadní dveře</t>
  </si>
  <si>
    <t>Pol8</t>
  </si>
  <si>
    <t>skříň pro servery, ventilované dveře, zadní i přední vertikálně dělené, 19" standard</t>
  </si>
  <si>
    <t xml:space="preserve">Poznámka k položce:_x000D_
instalační rack 19" 42U, 800x1000mm, dvoukřídlé průdušné (děrované) dveře vpředu i vzadu, standardní barva (úprava lakováním s použitím nanokeramické vrstvy, bez fosfátování)_x000D_
</t>
  </si>
  <si>
    <t>Pol9</t>
  </si>
  <si>
    <t>sada na vyrovnání potenciálu</t>
  </si>
  <si>
    <t xml:space="preserve">Poznámka k položce:_x000D_
vyrovnání potenciálu, uzemňovací sada_x000D_
</t>
  </si>
  <si>
    <t>Pol10</t>
  </si>
  <si>
    <t>Bočnice 2000x1000 nasouv., horizontálně dělená, RAL7035</t>
  </si>
  <si>
    <t xml:space="preserve">Poznámka k položce:_x000D_
vnější bočníce 2000x1000 (pouze na okrajích řad), jednodílná nebo dvoudílná, standardní barva_x000D_
</t>
  </si>
  <si>
    <t>Pol11</t>
  </si>
  <si>
    <t>Podstavec ŠxV 800x100mm, RAL 9005</t>
  </si>
  <si>
    <t>sada</t>
  </si>
  <si>
    <t xml:space="preserve">Poznámka k položce:_x000D_
podstavec pod rack, celkový rozměr 800x1000mm, výška 100mm, barva černá_x000D_
_x000D_
</t>
  </si>
  <si>
    <t>Pol12</t>
  </si>
  <si>
    <t>Bočnice podstavce 1000x100mm, RAL 9005</t>
  </si>
  <si>
    <t>Pol13</t>
  </si>
  <si>
    <t>Podlahový plech s kartáčovou lištou</t>
  </si>
  <si>
    <t xml:space="preserve">Poznámka k položce:_x000D_
podlahové plechy do racku, dělěné, s odpovídajícím kabelovým průchodem a kartáčovou lištou. celkový rozměr dle podlahy pro racky půdorysu 800x1000mm_x000D_
_x000D_
_x000D_
_x000D_
_x000D_
</t>
  </si>
  <si>
    <t>Pol14</t>
  </si>
  <si>
    <t>Podlahový plech</t>
  </si>
  <si>
    <t>Pol15</t>
  </si>
  <si>
    <t>Pol16</t>
  </si>
  <si>
    <t>Pol17</t>
  </si>
  <si>
    <t>Podlahový plech, posuvný 65-115mm</t>
  </si>
  <si>
    <t>Pol18</t>
  </si>
  <si>
    <t>Meziracková příčka 2000x1000 včetně průchodek s kartáči</t>
  </si>
  <si>
    <t xml:space="preserve">Poznámka k položce:_x000D_
boční dělící stěna/meziracková příčka, pro instalaci racků v těsné řadě, s možností výřezů nebo kabelových průchodů, včetně odpovídající montážní sady pro spojování racků_x000D_
_x000D_
</t>
  </si>
  <si>
    <t>Pol19</t>
  </si>
  <si>
    <t>Spojka pro řadové spojení, vnější 3mm</t>
  </si>
  <si>
    <t>bal</t>
  </si>
  <si>
    <t>Pol20</t>
  </si>
  <si>
    <t>Vzduchová přepážka pro 800x2000, 19" standard, RAL9005, 6 zaslepovacích panelů 1U</t>
  </si>
  <si>
    <t xml:space="preserve">Poznámka k položce:_x000D_
přepážka/těsnění čelní stěny pro rack š. 800mm proti montážnímu systému 19", upravuje proudění vzduchu, zamezuje ztrátám v prostoru mimo montážní oblast racku_x000D_
</t>
  </si>
  <si>
    <t>Pol21</t>
  </si>
  <si>
    <t>Montáž</t>
  </si>
  <si>
    <t>7242</t>
  </si>
  <si>
    <t>24x basic vertikální PDU 1F 16A s C13 a ČSN zásuvkami</t>
  </si>
  <si>
    <t>Pol22</t>
  </si>
  <si>
    <t>ALU 1U VM Power Strip 1xFunctional Lamp, green 1xSurge Protection Device Type 3, 16xC13 0° IEC Socket 4xUTE 35° Socket, Supply cable: 3,0m H05VV-F 3G2,5mm² black with Wire end ferrules incl. mounting brackets with BACHMANN logo Packed in carton</t>
  </si>
  <si>
    <t xml:space="preserve">Poznámka k položce:_x000D_
Svislá napájecí distribuční lišta (1f/16A) včetně montážního příslušenství pro montáž vně rackového 19'' prostoru. Požadovaná kapacita zásuvek na 1 liště - ideálně 16 xC13 a 4 x UTE (ČSN). Pevné připojení lišty v instalační krabici pod rackem – 1 fáze (L/N/PE). Konfigurace lišty: přepěťová ochrana, indikace napájecího stavu._x000D_
</t>
  </si>
  <si>
    <t>Pol23</t>
  </si>
  <si>
    <t>7243</t>
  </si>
  <si>
    <t xml:space="preserve">Navržené Příslušenství rozvaděče (např. záslepky, vedení kabeláže - možné doplnit a počty změnit </t>
  </si>
  <si>
    <t>Pol24</t>
  </si>
  <si>
    <t>Vertikální kabelový kanál s 19" výška 2000mm, RAL9005</t>
  </si>
  <si>
    <t xml:space="preserve">Poznámka k položce:_x000D_
vertikání kabelový kanál 2000mm - včetně systému pro uchycení v racku, typicky boční strana_x000D_
</t>
  </si>
  <si>
    <t>Pol25</t>
  </si>
  <si>
    <t>Ranžírovací panel 19" s oky 105x43, 1U, RAL7035</t>
  </si>
  <si>
    <t xml:space="preserve">Poznámka k položce:_x000D_
vyvazovací panel pro ranžír/patch kabely (19", oka pro kabely)_x000D_
</t>
  </si>
  <si>
    <t>Pol26</t>
  </si>
  <si>
    <t>1U zaslepovací panel, RAL9005, ocelový plech, beznástrojová montáž</t>
  </si>
  <si>
    <t xml:space="preserve">Poznámka k položce:_x000D_
Zaslepovací panely, beznástrojová montáž, pokrytí cca 1/2 racku_x000D_
</t>
  </si>
  <si>
    <t>Pol27</t>
  </si>
  <si>
    <t>2U zaslepovací panel, RAL9005, ocelový plech, beznástrojová montáž</t>
  </si>
  <si>
    <t>Pol28</t>
  </si>
  <si>
    <t>3U zaslepovací panel, RAL9005, ocelový plech, beznástrojová montáž</t>
  </si>
  <si>
    <t>Pol29</t>
  </si>
  <si>
    <t>5U zaslepovací panel, RAL9005, ocelový plech, beznástrojová montáž</t>
  </si>
  <si>
    <t>Pol30</t>
  </si>
  <si>
    <t>10U zaslepoací panel, RAL9005, ocelový plech, beznástrojová montáž</t>
  </si>
  <si>
    <t>Pol31</t>
  </si>
  <si>
    <t>7244</t>
  </si>
  <si>
    <t xml:space="preserve">Systém zavřené uličky,Uzavřená "studená" ulička mezi racky - pevná instalace_x000D_
</t>
  </si>
  <si>
    <t>Pol32</t>
  </si>
  <si>
    <t>SK dveřní systém 2100x1000mm, hloubka racku 1000mm</t>
  </si>
  <si>
    <t xml:space="preserve">Poznámka k položce:_x000D_
Dveřní systém pro vstup do "uličky", dvoukřídlé posuvné dveře, plexisklo, mechanické otevírání, min šířka vstupu 1000mm (pozn, ulička by měla být 12000mm)_x000D_
</t>
  </si>
  <si>
    <t>Pol33</t>
  </si>
  <si>
    <t>SK systém vedení vzduchu krajní díl. 800x700mm</t>
  </si>
  <si>
    <t xml:space="preserve">Poznámka k položce:_x000D_
Systém nástaveb na racky pro vytvoření "studené" uličky - systém 2x6 racků, šířka 800mm, šířka uličky 1200mm, výška nad racky ke stropu cca 400mm. Musí respektovat provedení přívodu vzduchu do uličky (v čelech sestavy) a případné další rozvody mezi stropen a racky - SHZ, osvětlení apod._x000D_
_x000D_
_x000D_
</t>
  </si>
  <si>
    <t>Pol34</t>
  </si>
  <si>
    <t>SK systém vedení vzduchu nad racky, středový díl, výška cca 400 mm, šířka racku 800mm</t>
  </si>
  <si>
    <t>Pol35</t>
  </si>
  <si>
    <t>SK systém vedení vzduchu nad dveřním systémem</t>
  </si>
  <si>
    <t>Pol36</t>
  </si>
  <si>
    <t>Montáž uzavření uličky včetně uzemnění</t>
  </si>
  <si>
    <t>09 - VRN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</si>
  <si>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</si>
  <si>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</si>
  <si>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</si>
  <si>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</si>
  <si>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</si>
  <si>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>Vedlejší rozpočtové náklady</t>
  </si>
  <si>
    <t>VRN1</t>
  </si>
  <si>
    <t>Průzkumné, zeměměřičské a projektové práce</t>
  </si>
  <si>
    <t>013002000</t>
  </si>
  <si>
    <t>Výrobní dokumentace</t>
  </si>
  <si>
    <t>1024</t>
  </si>
  <si>
    <t>-1067063162</t>
  </si>
  <si>
    <t>https://podminky.urs.cz/item/CS_URS_2025_01/013002000</t>
  </si>
  <si>
    <t>VRN3</t>
  </si>
  <si>
    <t>Zařízení staveniště</t>
  </si>
  <si>
    <t>030001000</t>
  </si>
  <si>
    <t>-574924993</t>
  </si>
  <si>
    <t>https://podminky.urs.cz/item/CS_URS_2025_01/030001000</t>
  </si>
  <si>
    <t>VRN6</t>
  </si>
  <si>
    <t>Územní vlivy</t>
  </si>
  <si>
    <t>060001000</t>
  </si>
  <si>
    <t>1344311220</t>
  </si>
  <si>
    <t>https://podminky.urs.cz/item/CS_URS_2025_01/060001000</t>
  </si>
  <si>
    <t>VRN7</t>
  </si>
  <si>
    <t>Provozní vlivy</t>
  </si>
  <si>
    <t>070001000</t>
  </si>
  <si>
    <t>489006264</t>
  </si>
  <si>
    <t>https://podminky.urs.cz/item/CS_URS_2025_01/070001000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</si>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</sst>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1/060001000" TargetMode="External"/><Relationship Id="rId2" Type="http://schemas.openxmlformats.org/officeDocument/2006/relationships/hyperlink" Target="https://podminky.urs.cz/item/CS_URS_2025_01/030001000" TargetMode="External"/><Relationship Id="rId1" Type="http://schemas.openxmlformats.org/officeDocument/2006/relationships/hyperlink" Target="https://podminky.urs.cz/item/CS_URS_2025_01/013002000" TargetMode="External"/><Relationship Id="rId5" Type="http://schemas.openxmlformats.org/officeDocument/2006/relationships/drawing" Target="../drawings/drawing10.xml"/><Relationship Id="rId4" Type="http://schemas.openxmlformats.org/officeDocument/2006/relationships/hyperlink" Target="https://podminky.urs.cz/item/CS_URS_2025_01/070001000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977151123" TargetMode="External"/><Relationship Id="rId18" Type="http://schemas.openxmlformats.org/officeDocument/2006/relationships/hyperlink" Target="https://podminky.urs.cz/item/CS_URS_2025_01/997013501" TargetMode="External"/><Relationship Id="rId26" Type="http://schemas.openxmlformats.org/officeDocument/2006/relationships/hyperlink" Target="https://podminky.urs.cz/item/CS_URS_2025_01/763111717" TargetMode="External"/><Relationship Id="rId39" Type="http://schemas.openxmlformats.org/officeDocument/2006/relationships/hyperlink" Target="https://podminky.urs.cz/item/CS_URS_2025_01/766660061" TargetMode="External"/><Relationship Id="rId21" Type="http://schemas.openxmlformats.org/officeDocument/2006/relationships/hyperlink" Target="https://podminky.urs.cz/item/CS_URS_2025_01/997013871" TargetMode="External"/><Relationship Id="rId34" Type="http://schemas.openxmlformats.org/officeDocument/2006/relationships/hyperlink" Target="https://podminky.urs.cz/item/CS_URS_2025_01/763211231" TargetMode="External"/><Relationship Id="rId42" Type="http://schemas.openxmlformats.org/officeDocument/2006/relationships/hyperlink" Target="https://podminky.urs.cz/item/CS_URS_2025_01/767541115" TargetMode="External"/><Relationship Id="rId47" Type="http://schemas.openxmlformats.org/officeDocument/2006/relationships/hyperlink" Target="https://podminky.urs.cz/item/CS_URS_2025_01/767995114" TargetMode="External"/><Relationship Id="rId50" Type="http://schemas.openxmlformats.org/officeDocument/2006/relationships/hyperlink" Target="https://podminky.urs.cz/item/CS_URS_2025_01/783314201" TargetMode="External"/><Relationship Id="rId55" Type="http://schemas.openxmlformats.org/officeDocument/2006/relationships/hyperlink" Target="https://podminky.urs.cz/item/CS_URS_2025_01/998787123" TargetMode="External"/><Relationship Id="rId7" Type="http://schemas.openxmlformats.org/officeDocument/2006/relationships/hyperlink" Target="https://podminky.urs.cz/item/CS_URS_2025_01/953921115" TargetMode="External"/><Relationship Id="rId12" Type="http://schemas.openxmlformats.org/officeDocument/2006/relationships/hyperlink" Target="https://podminky.urs.cz/item/CS_URS_2025_01/977151118" TargetMode="External"/><Relationship Id="rId17" Type="http://schemas.openxmlformats.org/officeDocument/2006/relationships/hyperlink" Target="https://podminky.urs.cz/item/CS_URS_2025_01/997013219" TargetMode="External"/><Relationship Id="rId25" Type="http://schemas.openxmlformats.org/officeDocument/2006/relationships/hyperlink" Target="https://podminky.urs.cz/item/CS_URS_2025_01/762528811" TargetMode="External"/><Relationship Id="rId33" Type="http://schemas.openxmlformats.org/officeDocument/2006/relationships/hyperlink" Target="https://podminky.urs.cz/item/CS_URS_2025_01/763172358" TargetMode="External"/><Relationship Id="rId38" Type="http://schemas.openxmlformats.org/officeDocument/2006/relationships/hyperlink" Target="https://podminky.urs.cz/item/CS_URS_2025_01/766622861" TargetMode="External"/><Relationship Id="rId46" Type="http://schemas.openxmlformats.org/officeDocument/2006/relationships/hyperlink" Target="https://podminky.urs.cz/item/CS_URS_2025_01/767640311" TargetMode="External"/><Relationship Id="rId2" Type="http://schemas.openxmlformats.org/officeDocument/2006/relationships/hyperlink" Target="https://podminky.urs.cz/item/CS_URS_2025_01/619996127" TargetMode="External"/><Relationship Id="rId16" Type="http://schemas.openxmlformats.org/officeDocument/2006/relationships/hyperlink" Target="https://podminky.urs.cz/item/CS_URS_2025_01/997013213" TargetMode="External"/><Relationship Id="rId20" Type="http://schemas.openxmlformats.org/officeDocument/2006/relationships/hyperlink" Target="https://podminky.urs.cz/item/CS_URS_2025_01/997013813" TargetMode="External"/><Relationship Id="rId29" Type="http://schemas.openxmlformats.org/officeDocument/2006/relationships/hyperlink" Target="https://podminky.urs.cz/item/CS_URS_2025_01/763121421" TargetMode="External"/><Relationship Id="rId41" Type="http://schemas.openxmlformats.org/officeDocument/2006/relationships/hyperlink" Target="https://podminky.urs.cz/item/CS_URS_2025_01/767163121" TargetMode="External"/><Relationship Id="rId54" Type="http://schemas.openxmlformats.org/officeDocument/2006/relationships/hyperlink" Target="https://podminky.urs.cz/item/CS_URS_2025_01/787911121" TargetMode="External"/><Relationship Id="rId1" Type="http://schemas.openxmlformats.org/officeDocument/2006/relationships/hyperlink" Target="https://podminky.urs.cz/item/CS_URS_2025_01/273391131" TargetMode="External"/><Relationship Id="rId6" Type="http://schemas.openxmlformats.org/officeDocument/2006/relationships/hyperlink" Target="https://podminky.urs.cz/item/CS_URS_2025_01/952901111" TargetMode="External"/><Relationship Id="rId11" Type="http://schemas.openxmlformats.org/officeDocument/2006/relationships/hyperlink" Target="https://podminky.urs.cz/item/CS_URS_2025_01/974042565" TargetMode="External"/><Relationship Id="rId24" Type="http://schemas.openxmlformats.org/officeDocument/2006/relationships/hyperlink" Target="https://podminky.urs.cz/item/CS_URS_2025_01/762085112" TargetMode="External"/><Relationship Id="rId32" Type="http://schemas.openxmlformats.org/officeDocument/2006/relationships/hyperlink" Target="https://podminky.urs.cz/item/CS_URS_2025_01/763131831" TargetMode="External"/><Relationship Id="rId37" Type="http://schemas.openxmlformats.org/officeDocument/2006/relationships/hyperlink" Target="https://podminky.urs.cz/item/CS_URS_2025_01/998763513" TargetMode="External"/><Relationship Id="rId40" Type="http://schemas.openxmlformats.org/officeDocument/2006/relationships/hyperlink" Target="https://podminky.urs.cz/item/CS_URS_2025_01/998766123" TargetMode="External"/><Relationship Id="rId45" Type="http://schemas.openxmlformats.org/officeDocument/2006/relationships/hyperlink" Target="https://podminky.urs.cz/item/CS_URS_2025_01/767620212" TargetMode="External"/><Relationship Id="rId53" Type="http://schemas.openxmlformats.org/officeDocument/2006/relationships/hyperlink" Target="https://podminky.urs.cz/item/CS_URS_2025_01/784321031" TargetMode="External"/><Relationship Id="rId5" Type="http://schemas.openxmlformats.org/officeDocument/2006/relationships/hyperlink" Target="https://podminky.urs.cz/item/CS_URS_2025_01/918244244" TargetMode="External"/><Relationship Id="rId15" Type="http://schemas.openxmlformats.org/officeDocument/2006/relationships/hyperlink" Target="https://podminky.urs.cz/item/CS_URS_2025_01/977211111" TargetMode="External"/><Relationship Id="rId23" Type="http://schemas.openxmlformats.org/officeDocument/2006/relationships/hyperlink" Target="https://podminky.urs.cz/item/CS_URS_2025_01/741374823" TargetMode="External"/><Relationship Id="rId28" Type="http://schemas.openxmlformats.org/officeDocument/2006/relationships/hyperlink" Target="https://podminky.urs.cz/item/CS_URS_2025_01/763111772" TargetMode="External"/><Relationship Id="rId36" Type="http://schemas.openxmlformats.org/officeDocument/2006/relationships/hyperlink" Target="https://podminky.urs.cz/item/CS_URS_2025_01/763212133" TargetMode="External"/><Relationship Id="rId49" Type="http://schemas.openxmlformats.org/officeDocument/2006/relationships/hyperlink" Target="https://podminky.urs.cz/item/CS_URS_2025_01/776201811" TargetMode="External"/><Relationship Id="rId10" Type="http://schemas.openxmlformats.org/officeDocument/2006/relationships/hyperlink" Target="https://podminky.urs.cz/item/CS_URS_2025_01/968072246" TargetMode="External"/><Relationship Id="rId19" Type="http://schemas.openxmlformats.org/officeDocument/2006/relationships/hyperlink" Target="https://podminky.urs.cz/item/CS_URS_2025_01/997013509" TargetMode="External"/><Relationship Id="rId31" Type="http://schemas.openxmlformats.org/officeDocument/2006/relationships/hyperlink" Target="https://podminky.urs.cz/item/CS_URS_2025_01/763131821" TargetMode="External"/><Relationship Id="rId44" Type="http://schemas.openxmlformats.org/officeDocument/2006/relationships/hyperlink" Target="https://podminky.urs.cz/item/CS_URS_2025_01/767541711" TargetMode="External"/><Relationship Id="rId52" Type="http://schemas.openxmlformats.org/officeDocument/2006/relationships/hyperlink" Target="https://podminky.urs.cz/item/CS_URS_2025_01/783943151" TargetMode="External"/><Relationship Id="rId4" Type="http://schemas.openxmlformats.org/officeDocument/2006/relationships/hyperlink" Target="https://podminky.urs.cz/item/CS_URS_2025_01/642945112" TargetMode="External"/><Relationship Id="rId9" Type="http://schemas.openxmlformats.org/officeDocument/2006/relationships/hyperlink" Target="https://podminky.urs.cz/item/CS_URS_2025_01/962086111" TargetMode="External"/><Relationship Id="rId14" Type="http://schemas.openxmlformats.org/officeDocument/2006/relationships/hyperlink" Target="https://podminky.urs.cz/item/CS_URS_2025_01/977151911" TargetMode="External"/><Relationship Id="rId22" Type="http://schemas.openxmlformats.org/officeDocument/2006/relationships/hyperlink" Target="https://podminky.urs.cz/item/CS_URS_2025_01/735494811" TargetMode="External"/><Relationship Id="rId27" Type="http://schemas.openxmlformats.org/officeDocument/2006/relationships/hyperlink" Target="https://podminky.urs.cz/item/CS_URS_2025_01/763111723" TargetMode="External"/><Relationship Id="rId30" Type="http://schemas.openxmlformats.org/officeDocument/2006/relationships/hyperlink" Target="https://podminky.urs.cz/item/CS_URS_2025_01/763131431" TargetMode="External"/><Relationship Id="rId35" Type="http://schemas.openxmlformats.org/officeDocument/2006/relationships/hyperlink" Target="https://podminky.urs.cz/item/CS_URS_2025_01/763211235" TargetMode="External"/><Relationship Id="rId43" Type="http://schemas.openxmlformats.org/officeDocument/2006/relationships/hyperlink" Target="https://podminky.urs.cz/item/CS_URS_2025_01/767541411" TargetMode="External"/><Relationship Id="rId48" Type="http://schemas.openxmlformats.org/officeDocument/2006/relationships/hyperlink" Target="https://podminky.urs.cz/item/CS_URS_2025_01/998767123" TargetMode="External"/><Relationship Id="rId56" Type="http://schemas.openxmlformats.org/officeDocument/2006/relationships/drawing" Target="../drawings/drawing2.xml"/><Relationship Id="rId8" Type="http://schemas.openxmlformats.org/officeDocument/2006/relationships/hyperlink" Target="https://podminky.urs.cz/item/CS_URS_2025_01/953961216" TargetMode="External"/><Relationship Id="rId51" Type="http://schemas.openxmlformats.org/officeDocument/2006/relationships/hyperlink" Target="https://podminky.urs.cz/item/CS_URS_2025_01/783317101" TargetMode="External"/><Relationship Id="rId3" Type="http://schemas.openxmlformats.org/officeDocument/2006/relationships/hyperlink" Target="https://podminky.urs.cz/item/CS_URS_2025_01/619996145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1"/>
      <c r="AS2" s="361"/>
      <c r="AT2" s="361"/>
      <c r="AU2" s="361"/>
      <c r="AV2" s="361"/>
      <c r="AW2" s="361"/>
      <c r="AX2" s="361"/>
      <c r="AY2" s="361"/>
      <c r="AZ2" s="361"/>
      <c r="BA2" s="361"/>
      <c r="BB2" s="361"/>
      <c r="BC2" s="361"/>
      <c r="BD2" s="361"/>
      <c r="BE2" s="361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45" t="s">
        <v>14</v>
      </c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6"/>
      <c r="AL5" s="346"/>
      <c r="AM5" s="346"/>
      <c r="AN5" s="346"/>
      <c r="AO5" s="346"/>
      <c r="AP5" s="23"/>
      <c r="AQ5" s="23"/>
      <c r="AR5" s="21"/>
      <c r="BE5" s="342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47" t="s">
        <v>17</v>
      </c>
      <c r="L6" s="346"/>
      <c r="M6" s="346"/>
      <c r="N6" s="346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6"/>
      <c r="Z6" s="346"/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6"/>
      <c r="AL6" s="346"/>
      <c r="AM6" s="346"/>
      <c r="AN6" s="346"/>
      <c r="AO6" s="346"/>
      <c r="AP6" s="23"/>
      <c r="AQ6" s="23"/>
      <c r="AR6" s="21"/>
      <c r="BE6" s="343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43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43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43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43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43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43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43"/>
      <c r="BS13" s="18" t="s">
        <v>6</v>
      </c>
    </row>
    <row r="14" spans="1:74" ht="12.75">
      <c r="B14" s="22"/>
      <c r="C14" s="23"/>
      <c r="D14" s="23"/>
      <c r="E14" s="348" t="s">
        <v>30</v>
      </c>
      <c r="F14" s="349"/>
      <c r="G14" s="349"/>
      <c r="H14" s="349"/>
      <c r="I14" s="349"/>
      <c r="J14" s="349"/>
      <c r="K14" s="349"/>
      <c r="L14" s="349"/>
      <c r="M14" s="349"/>
      <c r="N14" s="349"/>
      <c r="O14" s="349"/>
      <c r="P14" s="349"/>
      <c r="Q14" s="349"/>
      <c r="R14" s="349"/>
      <c r="S14" s="349"/>
      <c r="T14" s="349"/>
      <c r="U14" s="349"/>
      <c r="V14" s="349"/>
      <c r="W14" s="349"/>
      <c r="X14" s="349"/>
      <c r="Y14" s="349"/>
      <c r="Z14" s="349"/>
      <c r="AA14" s="349"/>
      <c r="AB14" s="349"/>
      <c r="AC14" s="349"/>
      <c r="AD14" s="349"/>
      <c r="AE14" s="349"/>
      <c r="AF14" s="349"/>
      <c r="AG14" s="349"/>
      <c r="AH14" s="349"/>
      <c r="AI14" s="349"/>
      <c r="AJ14" s="349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43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43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43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43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43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43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43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43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43"/>
    </row>
    <row r="23" spans="1:71" s="1" customFormat="1" ht="47.25" customHeight="1">
      <c r="B23" s="22"/>
      <c r="C23" s="23"/>
      <c r="D23" s="23"/>
      <c r="E23" s="350" t="s">
        <v>37</v>
      </c>
      <c r="F23" s="350"/>
      <c r="G23" s="350"/>
      <c r="H23" s="350"/>
      <c r="I23" s="350"/>
      <c r="J23" s="350"/>
      <c r="K23" s="350"/>
      <c r="L23" s="350"/>
      <c r="M23" s="350"/>
      <c r="N23" s="350"/>
      <c r="O23" s="350"/>
      <c r="P23" s="350"/>
      <c r="Q23" s="350"/>
      <c r="R23" s="350"/>
      <c r="S23" s="350"/>
      <c r="T23" s="350"/>
      <c r="U23" s="350"/>
      <c r="V23" s="350"/>
      <c r="W23" s="350"/>
      <c r="X23" s="350"/>
      <c r="Y23" s="350"/>
      <c r="Z23" s="350"/>
      <c r="AA23" s="350"/>
      <c r="AB23" s="350"/>
      <c r="AC23" s="350"/>
      <c r="AD23" s="350"/>
      <c r="AE23" s="350"/>
      <c r="AF23" s="350"/>
      <c r="AG23" s="350"/>
      <c r="AH23" s="350"/>
      <c r="AI23" s="350"/>
      <c r="AJ23" s="350"/>
      <c r="AK23" s="350"/>
      <c r="AL23" s="350"/>
      <c r="AM23" s="350"/>
      <c r="AN23" s="350"/>
      <c r="AO23" s="23"/>
      <c r="AP23" s="23"/>
      <c r="AQ23" s="23"/>
      <c r="AR23" s="21"/>
      <c r="BE23" s="343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43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43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51">
        <f>ROUND(AG54,2)</f>
        <v>0</v>
      </c>
      <c r="AL26" s="352"/>
      <c r="AM26" s="352"/>
      <c r="AN26" s="352"/>
      <c r="AO26" s="352"/>
      <c r="AP26" s="37"/>
      <c r="AQ26" s="37"/>
      <c r="AR26" s="40"/>
      <c r="BE26" s="343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43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53" t="s">
        <v>39</v>
      </c>
      <c r="M28" s="353"/>
      <c r="N28" s="353"/>
      <c r="O28" s="353"/>
      <c r="P28" s="353"/>
      <c r="Q28" s="37"/>
      <c r="R28" s="37"/>
      <c r="S28" s="37"/>
      <c r="T28" s="37"/>
      <c r="U28" s="37"/>
      <c r="V28" s="37"/>
      <c r="W28" s="353" t="s">
        <v>40</v>
      </c>
      <c r="X28" s="353"/>
      <c r="Y28" s="353"/>
      <c r="Z28" s="353"/>
      <c r="AA28" s="353"/>
      <c r="AB28" s="353"/>
      <c r="AC28" s="353"/>
      <c r="AD28" s="353"/>
      <c r="AE28" s="353"/>
      <c r="AF28" s="37"/>
      <c r="AG28" s="37"/>
      <c r="AH28" s="37"/>
      <c r="AI28" s="37"/>
      <c r="AJ28" s="37"/>
      <c r="AK28" s="353" t="s">
        <v>41</v>
      </c>
      <c r="AL28" s="353"/>
      <c r="AM28" s="353"/>
      <c r="AN28" s="353"/>
      <c r="AO28" s="353"/>
      <c r="AP28" s="37"/>
      <c r="AQ28" s="37"/>
      <c r="AR28" s="40"/>
      <c r="BE28" s="343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56">
        <v>0.21</v>
      </c>
      <c r="M29" s="355"/>
      <c r="N29" s="355"/>
      <c r="O29" s="355"/>
      <c r="P29" s="355"/>
      <c r="Q29" s="42"/>
      <c r="R29" s="42"/>
      <c r="S29" s="42"/>
      <c r="T29" s="42"/>
      <c r="U29" s="42"/>
      <c r="V29" s="42"/>
      <c r="W29" s="354">
        <f>ROUND(AZ54, 2)</f>
        <v>0</v>
      </c>
      <c r="X29" s="355"/>
      <c r="Y29" s="355"/>
      <c r="Z29" s="355"/>
      <c r="AA29" s="355"/>
      <c r="AB29" s="355"/>
      <c r="AC29" s="355"/>
      <c r="AD29" s="355"/>
      <c r="AE29" s="355"/>
      <c r="AF29" s="42"/>
      <c r="AG29" s="42"/>
      <c r="AH29" s="42"/>
      <c r="AI29" s="42"/>
      <c r="AJ29" s="42"/>
      <c r="AK29" s="354">
        <f>ROUND(AV54, 2)</f>
        <v>0</v>
      </c>
      <c r="AL29" s="355"/>
      <c r="AM29" s="355"/>
      <c r="AN29" s="355"/>
      <c r="AO29" s="355"/>
      <c r="AP29" s="42"/>
      <c r="AQ29" s="42"/>
      <c r="AR29" s="43"/>
      <c r="BE29" s="344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56">
        <v>0.12</v>
      </c>
      <c r="M30" s="355"/>
      <c r="N30" s="355"/>
      <c r="O30" s="355"/>
      <c r="P30" s="355"/>
      <c r="Q30" s="42"/>
      <c r="R30" s="42"/>
      <c r="S30" s="42"/>
      <c r="T30" s="42"/>
      <c r="U30" s="42"/>
      <c r="V30" s="42"/>
      <c r="W30" s="354">
        <f>ROUND(BA54, 2)</f>
        <v>0</v>
      </c>
      <c r="X30" s="355"/>
      <c r="Y30" s="355"/>
      <c r="Z30" s="355"/>
      <c r="AA30" s="355"/>
      <c r="AB30" s="355"/>
      <c r="AC30" s="355"/>
      <c r="AD30" s="355"/>
      <c r="AE30" s="355"/>
      <c r="AF30" s="42"/>
      <c r="AG30" s="42"/>
      <c r="AH30" s="42"/>
      <c r="AI30" s="42"/>
      <c r="AJ30" s="42"/>
      <c r="AK30" s="354">
        <f>ROUND(AW54, 2)</f>
        <v>0</v>
      </c>
      <c r="AL30" s="355"/>
      <c r="AM30" s="355"/>
      <c r="AN30" s="355"/>
      <c r="AO30" s="355"/>
      <c r="AP30" s="42"/>
      <c r="AQ30" s="42"/>
      <c r="AR30" s="43"/>
      <c r="BE30" s="344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56">
        <v>0.21</v>
      </c>
      <c r="M31" s="355"/>
      <c r="N31" s="355"/>
      <c r="O31" s="355"/>
      <c r="P31" s="355"/>
      <c r="Q31" s="42"/>
      <c r="R31" s="42"/>
      <c r="S31" s="42"/>
      <c r="T31" s="42"/>
      <c r="U31" s="42"/>
      <c r="V31" s="42"/>
      <c r="W31" s="354">
        <f>ROUND(BB54, 2)</f>
        <v>0</v>
      </c>
      <c r="X31" s="355"/>
      <c r="Y31" s="355"/>
      <c r="Z31" s="355"/>
      <c r="AA31" s="355"/>
      <c r="AB31" s="355"/>
      <c r="AC31" s="355"/>
      <c r="AD31" s="355"/>
      <c r="AE31" s="355"/>
      <c r="AF31" s="42"/>
      <c r="AG31" s="42"/>
      <c r="AH31" s="42"/>
      <c r="AI31" s="42"/>
      <c r="AJ31" s="42"/>
      <c r="AK31" s="354">
        <v>0</v>
      </c>
      <c r="AL31" s="355"/>
      <c r="AM31" s="355"/>
      <c r="AN31" s="355"/>
      <c r="AO31" s="355"/>
      <c r="AP31" s="42"/>
      <c r="AQ31" s="42"/>
      <c r="AR31" s="43"/>
      <c r="BE31" s="344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56">
        <v>0.12</v>
      </c>
      <c r="M32" s="355"/>
      <c r="N32" s="355"/>
      <c r="O32" s="355"/>
      <c r="P32" s="355"/>
      <c r="Q32" s="42"/>
      <c r="R32" s="42"/>
      <c r="S32" s="42"/>
      <c r="T32" s="42"/>
      <c r="U32" s="42"/>
      <c r="V32" s="42"/>
      <c r="W32" s="354">
        <f>ROUND(BC54, 2)</f>
        <v>0</v>
      </c>
      <c r="X32" s="355"/>
      <c r="Y32" s="355"/>
      <c r="Z32" s="355"/>
      <c r="AA32" s="355"/>
      <c r="AB32" s="355"/>
      <c r="AC32" s="355"/>
      <c r="AD32" s="355"/>
      <c r="AE32" s="355"/>
      <c r="AF32" s="42"/>
      <c r="AG32" s="42"/>
      <c r="AH32" s="42"/>
      <c r="AI32" s="42"/>
      <c r="AJ32" s="42"/>
      <c r="AK32" s="354">
        <v>0</v>
      </c>
      <c r="AL32" s="355"/>
      <c r="AM32" s="355"/>
      <c r="AN32" s="355"/>
      <c r="AO32" s="355"/>
      <c r="AP32" s="42"/>
      <c r="AQ32" s="42"/>
      <c r="AR32" s="43"/>
      <c r="BE32" s="344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56">
        <v>0</v>
      </c>
      <c r="M33" s="355"/>
      <c r="N33" s="355"/>
      <c r="O33" s="355"/>
      <c r="P33" s="355"/>
      <c r="Q33" s="42"/>
      <c r="R33" s="42"/>
      <c r="S33" s="42"/>
      <c r="T33" s="42"/>
      <c r="U33" s="42"/>
      <c r="V33" s="42"/>
      <c r="W33" s="354">
        <f>ROUND(BD54, 2)</f>
        <v>0</v>
      </c>
      <c r="X33" s="355"/>
      <c r="Y33" s="355"/>
      <c r="Z33" s="355"/>
      <c r="AA33" s="355"/>
      <c r="AB33" s="355"/>
      <c r="AC33" s="355"/>
      <c r="AD33" s="355"/>
      <c r="AE33" s="355"/>
      <c r="AF33" s="42"/>
      <c r="AG33" s="42"/>
      <c r="AH33" s="42"/>
      <c r="AI33" s="42"/>
      <c r="AJ33" s="42"/>
      <c r="AK33" s="354">
        <v>0</v>
      </c>
      <c r="AL33" s="355"/>
      <c r="AM33" s="355"/>
      <c r="AN33" s="355"/>
      <c r="AO33" s="355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60" t="s">
        <v>50</v>
      </c>
      <c r="Y35" s="358"/>
      <c r="Z35" s="358"/>
      <c r="AA35" s="358"/>
      <c r="AB35" s="358"/>
      <c r="AC35" s="46"/>
      <c r="AD35" s="46"/>
      <c r="AE35" s="46"/>
      <c r="AF35" s="46"/>
      <c r="AG35" s="46"/>
      <c r="AH35" s="46"/>
      <c r="AI35" s="46"/>
      <c r="AJ35" s="46"/>
      <c r="AK35" s="357">
        <f>SUM(AK26:AK33)</f>
        <v>0</v>
      </c>
      <c r="AL35" s="358"/>
      <c r="AM35" s="358"/>
      <c r="AN35" s="358"/>
      <c r="AO35" s="359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050425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22" t="str">
        <f>K6</f>
        <v>Modernizace hlavního přepojovače</v>
      </c>
      <c r="M45" s="323"/>
      <c r="N45" s="323"/>
      <c r="O45" s="323"/>
      <c r="P45" s="323"/>
      <c r="Q45" s="323"/>
      <c r="R45" s="323"/>
      <c r="S45" s="323"/>
      <c r="T45" s="323"/>
      <c r="U45" s="323"/>
      <c r="V45" s="323"/>
      <c r="W45" s="323"/>
      <c r="X45" s="323"/>
      <c r="Y45" s="323"/>
      <c r="Z45" s="323"/>
      <c r="AA45" s="323"/>
      <c r="AB45" s="323"/>
      <c r="AC45" s="323"/>
      <c r="AD45" s="323"/>
      <c r="AE45" s="323"/>
      <c r="AF45" s="323"/>
      <c r="AG45" s="323"/>
      <c r="AH45" s="323"/>
      <c r="AI45" s="323"/>
      <c r="AJ45" s="323"/>
      <c r="AK45" s="323"/>
      <c r="AL45" s="323"/>
      <c r="AM45" s="323"/>
      <c r="AN45" s="323"/>
      <c r="AO45" s="323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Český rozhlas 385/13, Praha 2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24" t="str">
        <f>IF(AN8= "","",AN8)</f>
        <v>4. 5. 2025</v>
      </c>
      <c r="AN47" s="324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Český rozhlas Vinohradská 1409/12, Praha 2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25" t="str">
        <f>IF(E17="","",E17)</f>
        <v>Ing. Jaroslav Borovička</v>
      </c>
      <c r="AN49" s="326"/>
      <c r="AO49" s="326"/>
      <c r="AP49" s="326"/>
      <c r="AQ49" s="37"/>
      <c r="AR49" s="40"/>
      <c r="AS49" s="327" t="s">
        <v>52</v>
      </c>
      <c r="AT49" s="328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25" t="str">
        <f>IF(E20="","",E20)</f>
        <v>Ing. Milan Dušek</v>
      </c>
      <c r="AN50" s="326"/>
      <c r="AO50" s="326"/>
      <c r="AP50" s="326"/>
      <c r="AQ50" s="37"/>
      <c r="AR50" s="40"/>
      <c r="AS50" s="329"/>
      <c r="AT50" s="330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31"/>
      <c r="AT51" s="332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33" t="s">
        <v>53</v>
      </c>
      <c r="D52" s="334"/>
      <c r="E52" s="334"/>
      <c r="F52" s="334"/>
      <c r="G52" s="334"/>
      <c r="H52" s="67"/>
      <c r="I52" s="336" t="s">
        <v>54</v>
      </c>
      <c r="J52" s="334"/>
      <c r="K52" s="334"/>
      <c r="L52" s="334"/>
      <c r="M52" s="334"/>
      <c r="N52" s="334"/>
      <c r="O52" s="334"/>
      <c r="P52" s="334"/>
      <c r="Q52" s="334"/>
      <c r="R52" s="334"/>
      <c r="S52" s="334"/>
      <c r="T52" s="334"/>
      <c r="U52" s="334"/>
      <c r="V52" s="334"/>
      <c r="W52" s="334"/>
      <c r="X52" s="334"/>
      <c r="Y52" s="334"/>
      <c r="Z52" s="334"/>
      <c r="AA52" s="334"/>
      <c r="AB52" s="334"/>
      <c r="AC52" s="334"/>
      <c r="AD52" s="334"/>
      <c r="AE52" s="334"/>
      <c r="AF52" s="334"/>
      <c r="AG52" s="335" t="s">
        <v>55</v>
      </c>
      <c r="AH52" s="334"/>
      <c r="AI52" s="334"/>
      <c r="AJ52" s="334"/>
      <c r="AK52" s="334"/>
      <c r="AL52" s="334"/>
      <c r="AM52" s="334"/>
      <c r="AN52" s="336" t="s">
        <v>56</v>
      </c>
      <c r="AO52" s="334"/>
      <c r="AP52" s="334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1" t="s">
        <v>69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0">
        <f>ROUND(SUM(AG55:AG63),2)</f>
        <v>0</v>
      </c>
      <c r="AH54" s="340"/>
      <c r="AI54" s="340"/>
      <c r="AJ54" s="340"/>
      <c r="AK54" s="340"/>
      <c r="AL54" s="340"/>
      <c r="AM54" s="340"/>
      <c r="AN54" s="341">
        <f t="shared" ref="AN54:AN63" si="0">SUM(AG54,AT54)</f>
        <v>0</v>
      </c>
      <c r="AO54" s="341"/>
      <c r="AP54" s="341"/>
      <c r="AQ54" s="79" t="s">
        <v>19</v>
      </c>
      <c r="AR54" s="80"/>
      <c r="AS54" s="81">
        <f>ROUND(SUM(AS55:AS63),2)</f>
        <v>0</v>
      </c>
      <c r="AT54" s="82">
        <f t="shared" ref="AT54:AT63" si="1">ROUND(SUM(AV54:AW54),2)</f>
        <v>0</v>
      </c>
      <c r="AU54" s="83">
        <f>ROUND(SUM(AU55:AU63),5)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ROUND(SUM(AZ55:AZ63),2)</f>
        <v>0</v>
      </c>
      <c r="BA54" s="82">
        <f>ROUND(SUM(BA55:BA63),2)</f>
        <v>0</v>
      </c>
      <c r="BB54" s="82">
        <f>ROUND(SUM(BB55:BB63),2)</f>
        <v>0</v>
      </c>
      <c r="BC54" s="82">
        <f>ROUND(SUM(BC55:BC63),2)</f>
        <v>0</v>
      </c>
      <c r="BD54" s="84">
        <f>ROUND(SUM(BD55:BD63),2)</f>
        <v>0</v>
      </c>
      <c r="BS54" s="85" t="s">
        <v>71</v>
      </c>
      <c r="BT54" s="85" t="s">
        <v>72</v>
      </c>
      <c r="BU54" s="86" t="s">
        <v>73</v>
      </c>
      <c r="BV54" s="85" t="s">
        <v>74</v>
      </c>
      <c r="BW54" s="85" t="s">
        <v>5</v>
      </c>
      <c r="BX54" s="85" t="s">
        <v>75</v>
      </c>
      <c r="CL54" s="85" t="s">
        <v>19</v>
      </c>
    </row>
    <row r="55" spans="1:91" s="7" customFormat="1" ht="16.5" customHeight="1">
      <c r="A55" s="87" t="s">
        <v>76</v>
      </c>
      <c r="B55" s="88"/>
      <c r="C55" s="89"/>
      <c r="D55" s="337" t="s">
        <v>77</v>
      </c>
      <c r="E55" s="337"/>
      <c r="F55" s="337"/>
      <c r="G55" s="337"/>
      <c r="H55" s="337"/>
      <c r="I55" s="90"/>
      <c r="J55" s="337" t="s">
        <v>78</v>
      </c>
      <c r="K55" s="337"/>
      <c r="L55" s="337"/>
      <c r="M55" s="337"/>
      <c r="N55" s="337"/>
      <c r="O55" s="337"/>
      <c r="P55" s="337"/>
      <c r="Q55" s="337"/>
      <c r="R55" s="337"/>
      <c r="S55" s="337"/>
      <c r="T55" s="337"/>
      <c r="U55" s="337"/>
      <c r="V55" s="337"/>
      <c r="W55" s="337"/>
      <c r="X55" s="337"/>
      <c r="Y55" s="337"/>
      <c r="Z55" s="337"/>
      <c r="AA55" s="337"/>
      <c r="AB55" s="337"/>
      <c r="AC55" s="337"/>
      <c r="AD55" s="337"/>
      <c r="AE55" s="337"/>
      <c r="AF55" s="337"/>
      <c r="AG55" s="338">
        <f>'01 - Stavební řešení'!J30</f>
        <v>0</v>
      </c>
      <c r="AH55" s="339"/>
      <c r="AI55" s="339"/>
      <c r="AJ55" s="339"/>
      <c r="AK55" s="339"/>
      <c r="AL55" s="339"/>
      <c r="AM55" s="339"/>
      <c r="AN55" s="338">
        <f t="shared" si="0"/>
        <v>0</v>
      </c>
      <c r="AO55" s="339"/>
      <c r="AP55" s="339"/>
      <c r="AQ55" s="91" t="s">
        <v>79</v>
      </c>
      <c r="AR55" s="92"/>
      <c r="AS55" s="93">
        <v>0</v>
      </c>
      <c r="AT55" s="94">
        <f t="shared" si="1"/>
        <v>0</v>
      </c>
      <c r="AU55" s="95">
        <f>'01 - Stavební řešení'!P95</f>
        <v>0</v>
      </c>
      <c r="AV55" s="94">
        <f>'01 - Stavební řešení'!J33</f>
        <v>0</v>
      </c>
      <c r="AW55" s="94">
        <f>'01 - Stavební řešení'!J34</f>
        <v>0</v>
      </c>
      <c r="AX55" s="94">
        <f>'01 - Stavební řešení'!J35</f>
        <v>0</v>
      </c>
      <c r="AY55" s="94">
        <f>'01 - Stavební řešení'!J36</f>
        <v>0</v>
      </c>
      <c r="AZ55" s="94">
        <f>'01 - Stavební řešení'!F33</f>
        <v>0</v>
      </c>
      <c r="BA55" s="94">
        <f>'01 - Stavební řešení'!F34</f>
        <v>0</v>
      </c>
      <c r="BB55" s="94">
        <f>'01 - Stavební řešení'!F35</f>
        <v>0</v>
      </c>
      <c r="BC55" s="94">
        <f>'01 - Stavební řešení'!F36</f>
        <v>0</v>
      </c>
      <c r="BD55" s="96">
        <f>'01 - Stavební řešení'!F37</f>
        <v>0</v>
      </c>
      <c r="BT55" s="97" t="s">
        <v>80</v>
      </c>
      <c r="BV55" s="97" t="s">
        <v>74</v>
      </c>
      <c r="BW55" s="97" t="s">
        <v>81</v>
      </c>
      <c r="BX55" s="97" t="s">
        <v>5</v>
      </c>
      <c r="CL55" s="97" t="s">
        <v>19</v>
      </c>
      <c r="CM55" s="97" t="s">
        <v>82</v>
      </c>
    </row>
    <row r="56" spans="1:91" s="7" customFormat="1" ht="16.5" customHeight="1">
      <c r="A56" s="87" t="s">
        <v>76</v>
      </c>
      <c r="B56" s="88"/>
      <c r="C56" s="89"/>
      <c r="D56" s="337" t="s">
        <v>83</v>
      </c>
      <c r="E56" s="337"/>
      <c r="F56" s="337"/>
      <c r="G56" s="337"/>
      <c r="H56" s="337"/>
      <c r="I56" s="90"/>
      <c r="J56" s="337" t="s">
        <v>84</v>
      </c>
      <c r="K56" s="337"/>
      <c r="L56" s="337"/>
      <c r="M56" s="337"/>
      <c r="N56" s="337"/>
      <c r="O56" s="337"/>
      <c r="P56" s="337"/>
      <c r="Q56" s="337"/>
      <c r="R56" s="337"/>
      <c r="S56" s="337"/>
      <c r="T56" s="337"/>
      <c r="U56" s="337"/>
      <c r="V56" s="337"/>
      <c r="W56" s="337"/>
      <c r="X56" s="337"/>
      <c r="Y56" s="337"/>
      <c r="Z56" s="337"/>
      <c r="AA56" s="337"/>
      <c r="AB56" s="337"/>
      <c r="AC56" s="337"/>
      <c r="AD56" s="337"/>
      <c r="AE56" s="337"/>
      <c r="AF56" s="337"/>
      <c r="AG56" s="338">
        <f>'02 - VZT'!J30</f>
        <v>0</v>
      </c>
      <c r="AH56" s="339"/>
      <c r="AI56" s="339"/>
      <c r="AJ56" s="339"/>
      <c r="AK56" s="339"/>
      <c r="AL56" s="339"/>
      <c r="AM56" s="339"/>
      <c r="AN56" s="338">
        <f t="shared" si="0"/>
        <v>0</v>
      </c>
      <c r="AO56" s="339"/>
      <c r="AP56" s="339"/>
      <c r="AQ56" s="91" t="s">
        <v>79</v>
      </c>
      <c r="AR56" s="92"/>
      <c r="AS56" s="93">
        <v>0</v>
      </c>
      <c r="AT56" s="94">
        <f t="shared" si="1"/>
        <v>0</v>
      </c>
      <c r="AU56" s="95">
        <f>'02 - VZT'!P86</f>
        <v>0</v>
      </c>
      <c r="AV56" s="94">
        <f>'02 - VZT'!J33</f>
        <v>0</v>
      </c>
      <c r="AW56" s="94">
        <f>'02 - VZT'!J34</f>
        <v>0</v>
      </c>
      <c r="AX56" s="94">
        <f>'02 - VZT'!J35</f>
        <v>0</v>
      </c>
      <c r="AY56" s="94">
        <f>'02 - VZT'!J36</f>
        <v>0</v>
      </c>
      <c r="AZ56" s="94">
        <f>'02 - VZT'!F33</f>
        <v>0</v>
      </c>
      <c r="BA56" s="94">
        <f>'02 - VZT'!F34</f>
        <v>0</v>
      </c>
      <c r="BB56" s="94">
        <f>'02 - VZT'!F35</f>
        <v>0</v>
      </c>
      <c r="BC56" s="94">
        <f>'02 - VZT'!F36</f>
        <v>0</v>
      </c>
      <c r="BD56" s="96">
        <f>'02 - VZT'!F37</f>
        <v>0</v>
      </c>
      <c r="BT56" s="97" t="s">
        <v>80</v>
      </c>
      <c r="BV56" s="97" t="s">
        <v>74</v>
      </c>
      <c r="BW56" s="97" t="s">
        <v>85</v>
      </c>
      <c r="BX56" s="97" t="s">
        <v>5</v>
      </c>
      <c r="CL56" s="97" t="s">
        <v>19</v>
      </c>
      <c r="CM56" s="97" t="s">
        <v>82</v>
      </c>
    </row>
    <row r="57" spans="1:91" s="7" customFormat="1" ht="16.5" customHeight="1">
      <c r="A57" s="87" t="s">
        <v>76</v>
      </c>
      <c r="B57" s="88"/>
      <c r="C57" s="89"/>
      <c r="D57" s="337" t="s">
        <v>86</v>
      </c>
      <c r="E57" s="337"/>
      <c r="F57" s="337"/>
      <c r="G57" s="337"/>
      <c r="H57" s="337"/>
      <c r="I57" s="90"/>
      <c r="J57" s="337" t="s">
        <v>87</v>
      </c>
      <c r="K57" s="337"/>
      <c r="L57" s="337"/>
      <c r="M57" s="337"/>
      <c r="N57" s="337"/>
      <c r="O57" s="337"/>
      <c r="P57" s="337"/>
      <c r="Q57" s="337"/>
      <c r="R57" s="337"/>
      <c r="S57" s="337"/>
      <c r="T57" s="337"/>
      <c r="U57" s="337"/>
      <c r="V57" s="337"/>
      <c r="W57" s="337"/>
      <c r="X57" s="337"/>
      <c r="Y57" s="337"/>
      <c r="Z57" s="337"/>
      <c r="AA57" s="337"/>
      <c r="AB57" s="337"/>
      <c r="AC57" s="337"/>
      <c r="AD57" s="337"/>
      <c r="AE57" s="337"/>
      <c r="AF57" s="337"/>
      <c r="AG57" s="338">
        <f>'03 - Elektrická požární s...'!J30</f>
        <v>0</v>
      </c>
      <c r="AH57" s="339"/>
      <c r="AI57" s="339"/>
      <c r="AJ57" s="339"/>
      <c r="AK57" s="339"/>
      <c r="AL57" s="339"/>
      <c r="AM57" s="339"/>
      <c r="AN57" s="338">
        <f t="shared" si="0"/>
        <v>0</v>
      </c>
      <c r="AO57" s="339"/>
      <c r="AP57" s="339"/>
      <c r="AQ57" s="91" t="s">
        <v>79</v>
      </c>
      <c r="AR57" s="92"/>
      <c r="AS57" s="93">
        <v>0</v>
      </c>
      <c r="AT57" s="94">
        <f t="shared" si="1"/>
        <v>0</v>
      </c>
      <c r="AU57" s="95">
        <f>'03 - Elektrická požární s...'!P84</f>
        <v>0</v>
      </c>
      <c r="AV57" s="94">
        <f>'03 - Elektrická požární s...'!J33</f>
        <v>0</v>
      </c>
      <c r="AW57" s="94">
        <f>'03 - Elektrická požární s...'!J34</f>
        <v>0</v>
      </c>
      <c r="AX57" s="94">
        <f>'03 - Elektrická požární s...'!J35</f>
        <v>0</v>
      </c>
      <c r="AY57" s="94">
        <f>'03 - Elektrická požární s...'!J36</f>
        <v>0</v>
      </c>
      <c r="AZ57" s="94">
        <f>'03 - Elektrická požární s...'!F33</f>
        <v>0</v>
      </c>
      <c r="BA57" s="94">
        <f>'03 - Elektrická požární s...'!F34</f>
        <v>0</v>
      </c>
      <c r="BB57" s="94">
        <f>'03 - Elektrická požární s...'!F35</f>
        <v>0</v>
      </c>
      <c r="BC57" s="94">
        <f>'03 - Elektrická požární s...'!F36</f>
        <v>0</v>
      </c>
      <c r="BD57" s="96">
        <f>'03 - Elektrická požární s...'!F37</f>
        <v>0</v>
      </c>
      <c r="BT57" s="97" t="s">
        <v>80</v>
      </c>
      <c r="BV57" s="97" t="s">
        <v>74</v>
      </c>
      <c r="BW57" s="97" t="s">
        <v>88</v>
      </c>
      <c r="BX57" s="97" t="s">
        <v>5</v>
      </c>
      <c r="CL57" s="97" t="s">
        <v>19</v>
      </c>
      <c r="CM57" s="97" t="s">
        <v>82</v>
      </c>
    </row>
    <row r="58" spans="1:91" s="7" customFormat="1" ht="16.5" customHeight="1">
      <c r="A58" s="87" t="s">
        <v>76</v>
      </c>
      <c r="B58" s="88"/>
      <c r="C58" s="89"/>
      <c r="D58" s="337" t="s">
        <v>89</v>
      </c>
      <c r="E58" s="337"/>
      <c r="F58" s="337"/>
      <c r="G58" s="337"/>
      <c r="H58" s="337"/>
      <c r="I58" s="90"/>
      <c r="J58" s="337" t="s">
        <v>90</v>
      </c>
      <c r="K58" s="337"/>
      <c r="L58" s="337"/>
      <c r="M58" s="337"/>
      <c r="N58" s="337"/>
      <c r="O58" s="337"/>
      <c r="P58" s="337"/>
      <c r="Q58" s="337"/>
      <c r="R58" s="337"/>
      <c r="S58" s="337"/>
      <c r="T58" s="337"/>
      <c r="U58" s="337"/>
      <c r="V58" s="337"/>
      <c r="W58" s="337"/>
      <c r="X58" s="337"/>
      <c r="Y58" s="337"/>
      <c r="Z58" s="337"/>
      <c r="AA58" s="337"/>
      <c r="AB58" s="337"/>
      <c r="AC58" s="337"/>
      <c r="AD58" s="337"/>
      <c r="AE58" s="337"/>
      <c r="AF58" s="337"/>
      <c r="AG58" s="338">
        <f>'04 - Měření a regulace- MaR'!J30</f>
        <v>0</v>
      </c>
      <c r="AH58" s="339"/>
      <c r="AI58" s="339"/>
      <c r="AJ58" s="339"/>
      <c r="AK58" s="339"/>
      <c r="AL58" s="339"/>
      <c r="AM58" s="339"/>
      <c r="AN58" s="338">
        <f t="shared" si="0"/>
        <v>0</v>
      </c>
      <c r="AO58" s="339"/>
      <c r="AP58" s="339"/>
      <c r="AQ58" s="91" t="s">
        <v>79</v>
      </c>
      <c r="AR58" s="92"/>
      <c r="AS58" s="93">
        <v>0</v>
      </c>
      <c r="AT58" s="94">
        <f t="shared" si="1"/>
        <v>0</v>
      </c>
      <c r="AU58" s="95">
        <f>'04 - Měření a regulace- MaR'!P88</f>
        <v>0</v>
      </c>
      <c r="AV58" s="94">
        <f>'04 - Měření a regulace- MaR'!J33</f>
        <v>0</v>
      </c>
      <c r="AW58" s="94">
        <f>'04 - Měření a regulace- MaR'!J34</f>
        <v>0</v>
      </c>
      <c r="AX58" s="94">
        <f>'04 - Měření a regulace- MaR'!J35</f>
        <v>0</v>
      </c>
      <c r="AY58" s="94">
        <f>'04 - Měření a regulace- MaR'!J36</f>
        <v>0</v>
      </c>
      <c r="AZ58" s="94">
        <f>'04 - Měření a regulace- MaR'!F33</f>
        <v>0</v>
      </c>
      <c r="BA58" s="94">
        <f>'04 - Měření a regulace- MaR'!F34</f>
        <v>0</v>
      </c>
      <c r="BB58" s="94">
        <f>'04 - Měření a regulace- MaR'!F35</f>
        <v>0</v>
      </c>
      <c r="BC58" s="94">
        <f>'04 - Měření a regulace- MaR'!F36</f>
        <v>0</v>
      </c>
      <c r="BD58" s="96">
        <f>'04 - Měření a regulace- MaR'!F37</f>
        <v>0</v>
      </c>
      <c r="BT58" s="97" t="s">
        <v>80</v>
      </c>
      <c r="BV58" s="97" t="s">
        <v>74</v>
      </c>
      <c r="BW58" s="97" t="s">
        <v>91</v>
      </c>
      <c r="BX58" s="97" t="s">
        <v>5</v>
      </c>
      <c r="CL58" s="97" t="s">
        <v>19</v>
      </c>
      <c r="CM58" s="97" t="s">
        <v>82</v>
      </c>
    </row>
    <row r="59" spans="1:91" s="7" customFormat="1" ht="16.5" customHeight="1">
      <c r="A59" s="87" t="s">
        <v>76</v>
      </c>
      <c r="B59" s="88"/>
      <c r="C59" s="89"/>
      <c r="D59" s="337" t="s">
        <v>92</v>
      </c>
      <c r="E59" s="337"/>
      <c r="F59" s="337"/>
      <c r="G59" s="337"/>
      <c r="H59" s="337"/>
      <c r="I59" s="90"/>
      <c r="J59" s="337" t="s">
        <v>93</v>
      </c>
      <c r="K59" s="337"/>
      <c r="L59" s="337"/>
      <c r="M59" s="337"/>
      <c r="N59" s="337"/>
      <c r="O59" s="337"/>
      <c r="P59" s="337"/>
      <c r="Q59" s="337"/>
      <c r="R59" s="337"/>
      <c r="S59" s="337"/>
      <c r="T59" s="337"/>
      <c r="U59" s="337"/>
      <c r="V59" s="337"/>
      <c r="W59" s="337"/>
      <c r="X59" s="337"/>
      <c r="Y59" s="337"/>
      <c r="Z59" s="337"/>
      <c r="AA59" s="337"/>
      <c r="AB59" s="337"/>
      <c r="AC59" s="337"/>
      <c r="AD59" s="337"/>
      <c r="AE59" s="337"/>
      <c r="AF59" s="337"/>
      <c r="AG59" s="338">
        <f>'05 - Silnoproud'!J30</f>
        <v>0</v>
      </c>
      <c r="AH59" s="339"/>
      <c r="AI59" s="339"/>
      <c r="AJ59" s="339"/>
      <c r="AK59" s="339"/>
      <c r="AL59" s="339"/>
      <c r="AM59" s="339"/>
      <c r="AN59" s="338">
        <f t="shared" si="0"/>
        <v>0</v>
      </c>
      <c r="AO59" s="339"/>
      <c r="AP59" s="339"/>
      <c r="AQ59" s="91" t="s">
        <v>79</v>
      </c>
      <c r="AR59" s="92"/>
      <c r="AS59" s="93">
        <v>0</v>
      </c>
      <c r="AT59" s="94">
        <f t="shared" si="1"/>
        <v>0</v>
      </c>
      <c r="AU59" s="95">
        <f>'05 - Silnoproud'!P85</f>
        <v>0</v>
      </c>
      <c r="AV59" s="94">
        <f>'05 - Silnoproud'!J33</f>
        <v>0</v>
      </c>
      <c r="AW59" s="94">
        <f>'05 - Silnoproud'!J34</f>
        <v>0</v>
      </c>
      <c r="AX59" s="94">
        <f>'05 - Silnoproud'!J35</f>
        <v>0</v>
      </c>
      <c r="AY59" s="94">
        <f>'05 - Silnoproud'!J36</f>
        <v>0</v>
      </c>
      <c r="AZ59" s="94">
        <f>'05 - Silnoproud'!F33</f>
        <v>0</v>
      </c>
      <c r="BA59" s="94">
        <f>'05 - Silnoproud'!F34</f>
        <v>0</v>
      </c>
      <c r="BB59" s="94">
        <f>'05 - Silnoproud'!F35</f>
        <v>0</v>
      </c>
      <c r="BC59" s="94">
        <f>'05 - Silnoproud'!F36</f>
        <v>0</v>
      </c>
      <c r="BD59" s="96">
        <f>'05 - Silnoproud'!F37</f>
        <v>0</v>
      </c>
      <c r="BT59" s="97" t="s">
        <v>80</v>
      </c>
      <c r="BV59" s="97" t="s">
        <v>74</v>
      </c>
      <c r="BW59" s="97" t="s">
        <v>94</v>
      </c>
      <c r="BX59" s="97" t="s">
        <v>5</v>
      </c>
      <c r="CL59" s="97" t="s">
        <v>19</v>
      </c>
      <c r="CM59" s="97" t="s">
        <v>82</v>
      </c>
    </row>
    <row r="60" spans="1:91" s="7" customFormat="1" ht="16.5" customHeight="1">
      <c r="A60" s="87" t="s">
        <v>76</v>
      </c>
      <c r="B60" s="88"/>
      <c r="C60" s="89"/>
      <c r="D60" s="337" t="s">
        <v>95</v>
      </c>
      <c r="E60" s="337"/>
      <c r="F60" s="337"/>
      <c r="G60" s="337"/>
      <c r="H60" s="337"/>
      <c r="I60" s="90"/>
      <c r="J60" s="337" t="s">
        <v>96</v>
      </c>
      <c r="K60" s="337"/>
      <c r="L60" s="337"/>
      <c r="M60" s="337"/>
      <c r="N60" s="337"/>
      <c r="O60" s="337"/>
      <c r="P60" s="337"/>
      <c r="Q60" s="337"/>
      <c r="R60" s="337"/>
      <c r="S60" s="337"/>
      <c r="T60" s="337"/>
      <c r="U60" s="337"/>
      <c r="V60" s="337"/>
      <c r="W60" s="337"/>
      <c r="X60" s="337"/>
      <c r="Y60" s="337"/>
      <c r="Z60" s="337"/>
      <c r="AA60" s="337"/>
      <c r="AB60" s="337"/>
      <c r="AC60" s="337"/>
      <c r="AD60" s="337"/>
      <c r="AE60" s="337"/>
      <c r="AF60" s="337"/>
      <c r="AG60" s="338">
        <f>'06 - Slaboproud'!J30</f>
        <v>0</v>
      </c>
      <c r="AH60" s="339"/>
      <c r="AI60" s="339"/>
      <c r="AJ60" s="339"/>
      <c r="AK60" s="339"/>
      <c r="AL60" s="339"/>
      <c r="AM60" s="339"/>
      <c r="AN60" s="338">
        <f t="shared" si="0"/>
        <v>0</v>
      </c>
      <c r="AO60" s="339"/>
      <c r="AP60" s="339"/>
      <c r="AQ60" s="91" t="s">
        <v>79</v>
      </c>
      <c r="AR60" s="92"/>
      <c r="AS60" s="93">
        <v>0</v>
      </c>
      <c r="AT60" s="94">
        <f t="shared" si="1"/>
        <v>0</v>
      </c>
      <c r="AU60" s="95">
        <f>'06 - Slaboproud'!P83</f>
        <v>0</v>
      </c>
      <c r="AV60" s="94">
        <f>'06 - Slaboproud'!J33</f>
        <v>0</v>
      </c>
      <c r="AW60" s="94">
        <f>'06 - Slaboproud'!J34</f>
        <v>0</v>
      </c>
      <c r="AX60" s="94">
        <f>'06 - Slaboproud'!J35</f>
        <v>0</v>
      </c>
      <c r="AY60" s="94">
        <f>'06 - Slaboproud'!J36</f>
        <v>0</v>
      </c>
      <c r="AZ60" s="94">
        <f>'06 - Slaboproud'!F33</f>
        <v>0</v>
      </c>
      <c r="BA60" s="94">
        <f>'06 - Slaboproud'!F34</f>
        <v>0</v>
      </c>
      <c r="BB60" s="94">
        <f>'06 - Slaboproud'!F35</f>
        <v>0</v>
      </c>
      <c r="BC60" s="94">
        <f>'06 - Slaboproud'!F36</f>
        <v>0</v>
      </c>
      <c r="BD60" s="96">
        <f>'06 - Slaboproud'!F37</f>
        <v>0</v>
      </c>
      <c r="BT60" s="97" t="s">
        <v>80</v>
      </c>
      <c r="BV60" s="97" t="s">
        <v>74</v>
      </c>
      <c r="BW60" s="97" t="s">
        <v>97</v>
      </c>
      <c r="BX60" s="97" t="s">
        <v>5</v>
      </c>
      <c r="CL60" s="97" t="s">
        <v>19</v>
      </c>
      <c r="CM60" s="97" t="s">
        <v>82</v>
      </c>
    </row>
    <row r="61" spans="1:91" s="7" customFormat="1" ht="16.5" customHeight="1">
      <c r="A61" s="87" t="s">
        <v>76</v>
      </c>
      <c r="B61" s="88"/>
      <c r="C61" s="89"/>
      <c r="D61" s="337" t="s">
        <v>98</v>
      </c>
      <c r="E61" s="337"/>
      <c r="F61" s="337"/>
      <c r="G61" s="337"/>
      <c r="H61" s="337"/>
      <c r="I61" s="90"/>
      <c r="J61" s="337" t="s">
        <v>99</v>
      </c>
      <c r="K61" s="337"/>
      <c r="L61" s="337"/>
      <c r="M61" s="337"/>
      <c r="N61" s="337"/>
      <c r="O61" s="337"/>
      <c r="P61" s="337"/>
      <c r="Q61" s="337"/>
      <c r="R61" s="337"/>
      <c r="S61" s="337"/>
      <c r="T61" s="337"/>
      <c r="U61" s="337"/>
      <c r="V61" s="337"/>
      <c r="W61" s="337"/>
      <c r="X61" s="337"/>
      <c r="Y61" s="337"/>
      <c r="Z61" s="337"/>
      <c r="AA61" s="337"/>
      <c r="AB61" s="337"/>
      <c r="AC61" s="337"/>
      <c r="AD61" s="337"/>
      <c r="AE61" s="337"/>
      <c r="AF61" s="337"/>
      <c r="AG61" s="338">
        <f>'07 - GHZ'!J30</f>
        <v>0</v>
      </c>
      <c r="AH61" s="339"/>
      <c r="AI61" s="339"/>
      <c r="AJ61" s="339"/>
      <c r="AK61" s="339"/>
      <c r="AL61" s="339"/>
      <c r="AM61" s="339"/>
      <c r="AN61" s="338">
        <f t="shared" si="0"/>
        <v>0</v>
      </c>
      <c r="AO61" s="339"/>
      <c r="AP61" s="339"/>
      <c r="AQ61" s="91" t="s">
        <v>79</v>
      </c>
      <c r="AR61" s="92"/>
      <c r="AS61" s="93">
        <v>0</v>
      </c>
      <c r="AT61" s="94">
        <f t="shared" si="1"/>
        <v>0</v>
      </c>
      <c r="AU61" s="95">
        <f>'07 - GHZ'!P83</f>
        <v>0</v>
      </c>
      <c r="AV61" s="94">
        <f>'07 - GHZ'!J33</f>
        <v>0</v>
      </c>
      <c r="AW61" s="94">
        <f>'07 - GHZ'!J34</f>
        <v>0</v>
      </c>
      <c r="AX61" s="94">
        <f>'07 - GHZ'!J35</f>
        <v>0</v>
      </c>
      <c r="AY61" s="94">
        <f>'07 - GHZ'!J36</f>
        <v>0</v>
      </c>
      <c r="AZ61" s="94">
        <f>'07 - GHZ'!F33</f>
        <v>0</v>
      </c>
      <c r="BA61" s="94">
        <f>'07 - GHZ'!F34</f>
        <v>0</v>
      </c>
      <c r="BB61" s="94">
        <f>'07 - GHZ'!F35</f>
        <v>0</v>
      </c>
      <c r="BC61" s="94">
        <f>'07 - GHZ'!F36</f>
        <v>0</v>
      </c>
      <c r="BD61" s="96">
        <f>'07 - GHZ'!F37</f>
        <v>0</v>
      </c>
      <c r="BT61" s="97" t="s">
        <v>80</v>
      </c>
      <c r="BV61" s="97" t="s">
        <v>74</v>
      </c>
      <c r="BW61" s="97" t="s">
        <v>100</v>
      </c>
      <c r="BX61" s="97" t="s">
        <v>5</v>
      </c>
      <c r="CL61" s="97" t="s">
        <v>19</v>
      </c>
      <c r="CM61" s="97" t="s">
        <v>82</v>
      </c>
    </row>
    <row r="62" spans="1:91" s="7" customFormat="1" ht="16.5" customHeight="1">
      <c r="A62" s="87" t="s">
        <v>76</v>
      </c>
      <c r="B62" s="88"/>
      <c r="C62" s="89"/>
      <c r="D62" s="337" t="s">
        <v>101</v>
      </c>
      <c r="E62" s="337"/>
      <c r="F62" s="337"/>
      <c r="G62" s="337"/>
      <c r="H62" s="337"/>
      <c r="I62" s="90"/>
      <c r="J62" s="337" t="s">
        <v>102</v>
      </c>
      <c r="K62" s="337"/>
      <c r="L62" s="337"/>
      <c r="M62" s="337"/>
      <c r="N62" s="337"/>
      <c r="O62" s="337"/>
      <c r="P62" s="337"/>
      <c r="Q62" s="337"/>
      <c r="R62" s="337"/>
      <c r="S62" s="337"/>
      <c r="T62" s="337"/>
      <c r="U62" s="337"/>
      <c r="V62" s="337"/>
      <c r="W62" s="337"/>
      <c r="X62" s="337"/>
      <c r="Y62" s="337"/>
      <c r="Z62" s="337"/>
      <c r="AA62" s="337"/>
      <c r="AB62" s="337"/>
      <c r="AC62" s="337"/>
      <c r="AD62" s="337"/>
      <c r="AE62" s="337"/>
      <c r="AF62" s="337"/>
      <c r="AG62" s="338">
        <f>'08 - Technologické boxy'!J30</f>
        <v>0</v>
      </c>
      <c r="AH62" s="339"/>
      <c r="AI62" s="339"/>
      <c r="AJ62" s="339"/>
      <c r="AK62" s="339"/>
      <c r="AL62" s="339"/>
      <c r="AM62" s="339"/>
      <c r="AN62" s="338">
        <f t="shared" si="0"/>
        <v>0</v>
      </c>
      <c r="AO62" s="339"/>
      <c r="AP62" s="339"/>
      <c r="AQ62" s="91" t="s">
        <v>79</v>
      </c>
      <c r="AR62" s="92"/>
      <c r="AS62" s="93">
        <v>0</v>
      </c>
      <c r="AT62" s="94">
        <f t="shared" si="1"/>
        <v>0</v>
      </c>
      <c r="AU62" s="95">
        <f>'08 - Technologické boxy'!P83</f>
        <v>0</v>
      </c>
      <c r="AV62" s="94">
        <f>'08 - Technologické boxy'!J33</f>
        <v>0</v>
      </c>
      <c r="AW62" s="94">
        <f>'08 - Technologické boxy'!J34</f>
        <v>0</v>
      </c>
      <c r="AX62" s="94">
        <f>'08 - Technologické boxy'!J35</f>
        <v>0</v>
      </c>
      <c r="AY62" s="94">
        <f>'08 - Technologické boxy'!J36</f>
        <v>0</v>
      </c>
      <c r="AZ62" s="94">
        <f>'08 - Technologické boxy'!F33</f>
        <v>0</v>
      </c>
      <c r="BA62" s="94">
        <f>'08 - Technologické boxy'!F34</f>
        <v>0</v>
      </c>
      <c r="BB62" s="94">
        <f>'08 - Technologické boxy'!F35</f>
        <v>0</v>
      </c>
      <c r="BC62" s="94">
        <f>'08 - Technologické boxy'!F36</f>
        <v>0</v>
      </c>
      <c r="BD62" s="96">
        <f>'08 - Technologické boxy'!F37</f>
        <v>0</v>
      </c>
      <c r="BT62" s="97" t="s">
        <v>80</v>
      </c>
      <c r="BV62" s="97" t="s">
        <v>74</v>
      </c>
      <c r="BW62" s="97" t="s">
        <v>103</v>
      </c>
      <c r="BX62" s="97" t="s">
        <v>5</v>
      </c>
      <c r="CL62" s="97" t="s">
        <v>19</v>
      </c>
      <c r="CM62" s="97" t="s">
        <v>82</v>
      </c>
    </row>
    <row r="63" spans="1:91" s="7" customFormat="1" ht="16.5" customHeight="1">
      <c r="A63" s="87" t="s">
        <v>76</v>
      </c>
      <c r="B63" s="88"/>
      <c r="C63" s="89"/>
      <c r="D63" s="337" t="s">
        <v>104</v>
      </c>
      <c r="E63" s="337"/>
      <c r="F63" s="337"/>
      <c r="G63" s="337"/>
      <c r="H63" s="337"/>
      <c r="I63" s="90"/>
      <c r="J63" s="337" t="s">
        <v>105</v>
      </c>
      <c r="K63" s="337"/>
      <c r="L63" s="337"/>
      <c r="M63" s="337"/>
      <c r="N63" s="337"/>
      <c r="O63" s="337"/>
      <c r="P63" s="337"/>
      <c r="Q63" s="337"/>
      <c r="R63" s="337"/>
      <c r="S63" s="337"/>
      <c r="T63" s="337"/>
      <c r="U63" s="337"/>
      <c r="V63" s="337"/>
      <c r="W63" s="337"/>
      <c r="X63" s="337"/>
      <c r="Y63" s="337"/>
      <c r="Z63" s="337"/>
      <c r="AA63" s="337"/>
      <c r="AB63" s="337"/>
      <c r="AC63" s="337"/>
      <c r="AD63" s="337"/>
      <c r="AE63" s="337"/>
      <c r="AF63" s="337"/>
      <c r="AG63" s="338">
        <f>'09 - VRN'!J30</f>
        <v>0</v>
      </c>
      <c r="AH63" s="339"/>
      <c r="AI63" s="339"/>
      <c r="AJ63" s="339"/>
      <c r="AK63" s="339"/>
      <c r="AL63" s="339"/>
      <c r="AM63" s="339"/>
      <c r="AN63" s="338">
        <f t="shared" si="0"/>
        <v>0</v>
      </c>
      <c r="AO63" s="339"/>
      <c r="AP63" s="339"/>
      <c r="AQ63" s="91" t="s">
        <v>106</v>
      </c>
      <c r="AR63" s="92"/>
      <c r="AS63" s="98">
        <v>0</v>
      </c>
      <c r="AT63" s="99">
        <f t="shared" si="1"/>
        <v>0</v>
      </c>
      <c r="AU63" s="100">
        <f>'09 - VRN'!P84</f>
        <v>0</v>
      </c>
      <c r="AV63" s="99">
        <f>'09 - VRN'!J33</f>
        <v>0</v>
      </c>
      <c r="AW63" s="99">
        <f>'09 - VRN'!J34</f>
        <v>0</v>
      </c>
      <c r="AX63" s="99">
        <f>'09 - VRN'!J35</f>
        <v>0</v>
      </c>
      <c r="AY63" s="99">
        <f>'09 - VRN'!J36</f>
        <v>0</v>
      </c>
      <c r="AZ63" s="99">
        <f>'09 - VRN'!F33</f>
        <v>0</v>
      </c>
      <c r="BA63" s="99">
        <f>'09 - VRN'!F34</f>
        <v>0</v>
      </c>
      <c r="BB63" s="99">
        <f>'09 - VRN'!F35</f>
        <v>0</v>
      </c>
      <c r="BC63" s="99">
        <f>'09 - VRN'!F36</f>
        <v>0</v>
      </c>
      <c r="BD63" s="101">
        <f>'09 - VRN'!F37</f>
        <v>0</v>
      </c>
      <c r="BT63" s="97" t="s">
        <v>80</v>
      </c>
      <c r="BV63" s="97" t="s">
        <v>74</v>
      </c>
      <c r="BW63" s="97" t="s">
        <v>107</v>
      </c>
      <c r="BX63" s="97" t="s">
        <v>5</v>
      </c>
      <c r="CL63" s="97" t="s">
        <v>19</v>
      </c>
      <c r="CM63" s="97" t="s">
        <v>82</v>
      </c>
    </row>
    <row r="64" spans="1:91" s="2" customFormat="1" ht="30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40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</row>
    <row r="65" spans="1:57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0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</sheetData>
  <sheetProtection algorithmName="SHA-512" hashValue="Uw/goxvYW798Ub/gyiXmNhf6HXyrHVV1cyH4P5wlyQBTai4gfDbg7+CQZZiPXMLXr0UU4cTQhkePQcq04v6jQA==" saltValue="FkhVSciajFZUQt6CVg8Xf9DjSEtoxa+zEofbbUNYmpAOMGYtU2D0aLVcxusUJH2OBBNkpHhsMCmhXjAt1VGUuA==" spinCount="100000" sheet="1" objects="1" scenarios="1" formatColumns="0" formatRows="0"/>
  <mergeCells count="7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01 - Stavební řešení'!C2" display="/"/>
    <hyperlink ref="A56" location="'02 - VZT'!C2" display="/"/>
    <hyperlink ref="A57" location="'03 - Elektrická požární s...'!C2" display="/"/>
    <hyperlink ref="A58" location="'04 - Měření a regulace- MaR'!C2" display="/"/>
    <hyperlink ref="A59" location="'05 - Silnoproud'!C2" display="/"/>
    <hyperlink ref="A60" location="'06 - Slaboproud'!C2" display="/"/>
    <hyperlink ref="A61" location="'07 - GHZ'!C2" display="/"/>
    <hyperlink ref="A62" location="'08 - Technologické boxy'!C2" display="/"/>
    <hyperlink ref="A63" location="'09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8" t="s">
        <v>107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108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2" t="str">
        <f>'Rekapitulace stavby'!K6</f>
        <v>Modernizace hlavního přepojovače</v>
      </c>
      <c r="F7" s="363"/>
      <c r="G7" s="363"/>
      <c r="H7" s="363"/>
      <c r="L7" s="21"/>
    </row>
    <row r="8" spans="1:46" s="2" customFormat="1" ht="12" customHeight="1">
      <c r="A8" s="35"/>
      <c r="B8" s="40"/>
      <c r="C8" s="35"/>
      <c r="D8" s="106" t="s">
        <v>109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1187</v>
      </c>
      <c r="F9" s="365"/>
      <c r="G9" s="365"/>
      <c r="H9" s="36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4. 5. 2025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0"/>
      <c r="B27" s="111"/>
      <c r="C27" s="110"/>
      <c r="D27" s="110"/>
      <c r="E27" s="368" t="s">
        <v>37</v>
      </c>
      <c r="F27" s="368"/>
      <c r="G27" s="368"/>
      <c r="H27" s="36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ROUND(J84,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ROUND((SUM(BE84:BE97)),  2)</f>
        <v>0</v>
      </c>
      <c r="G33" s="35"/>
      <c r="H33" s="35"/>
      <c r="I33" s="119">
        <v>0.21</v>
      </c>
      <c r="J33" s="118">
        <f>ROUND(((SUM(BE84:BE97))*I33),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ROUND((SUM(BF84:BF97)),  2)</f>
        <v>0</v>
      </c>
      <c r="G34" s="35"/>
      <c r="H34" s="35"/>
      <c r="I34" s="119">
        <v>0.12</v>
      </c>
      <c r="J34" s="118">
        <f>ROUND(((SUM(BF84:BF97))*I34),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ROUND((SUM(BG84:BG97)),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ROUND((SUM(BH84:BH97)),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ROUND((SUM(BI84:BI97)),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9" t="str">
        <f>E7</f>
        <v>Modernizace hlavního přepojovače</v>
      </c>
      <c r="F48" s="370"/>
      <c r="G48" s="370"/>
      <c r="H48" s="370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2" t="str">
        <f>E9</f>
        <v>09 - VRN</v>
      </c>
      <c r="F50" s="371"/>
      <c r="G50" s="371"/>
      <c r="H50" s="371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Český rozhlas 385/13, Praha 2</v>
      </c>
      <c r="G52" s="37"/>
      <c r="H52" s="37"/>
      <c r="I52" s="30" t="s">
        <v>23</v>
      </c>
      <c r="J52" s="60" t="str">
        <f>IF(J12="","",J12)</f>
        <v>4. 5. 2025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Český rozhlas Vinohradská 1409/12, Praha 2</v>
      </c>
      <c r="G54" s="37"/>
      <c r="H54" s="37"/>
      <c r="I54" s="30" t="s">
        <v>31</v>
      </c>
      <c r="J54" s="33" t="str">
        <f>E21</f>
        <v>Ing. Jaroslav Borovička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Milan Dušek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112</v>
      </c>
      <c r="D57" s="132"/>
      <c r="E57" s="132"/>
      <c r="F57" s="132"/>
      <c r="G57" s="132"/>
      <c r="H57" s="132"/>
      <c r="I57" s="132"/>
      <c r="J57" s="133" t="s">
        <v>113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114</v>
      </c>
    </row>
    <row r="60" spans="1:47" s="9" customFormat="1" ht="24.95" customHeight="1">
      <c r="B60" s="135"/>
      <c r="C60" s="136"/>
      <c r="D60" s="137" t="s">
        <v>1188</v>
      </c>
      <c r="E60" s="138"/>
      <c r="F60" s="138"/>
      <c r="G60" s="138"/>
      <c r="H60" s="138"/>
      <c r="I60" s="138"/>
      <c r="J60" s="139">
        <f>J85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1189</v>
      </c>
      <c r="E61" s="144"/>
      <c r="F61" s="144"/>
      <c r="G61" s="144"/>
      <c r="H61" s="144"/>
      <c r="I61" s="144"/>
      <c r="J61" s="145">
        <f>J86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1190</v>
      </c>
      <c r="E62" s="144"/>
      <c r="F62" s="144"/>
      <c r="G62" s="144"/>
      <c r="H62" s="144"/>
      <c r="I62" s="144"/>
      <c r="J62" s="145">
        <f>J89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1191</v>
      </c>
      <c r="E63" s="144"/>
      <c r="F63" s="144"/>
      <c r="G63" s="144"/>
      <c r="H63" s="144"/>
      <c r="I63" s="144"/>
      <c r="J63" s="145">
        <f>J92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1192</v>
      </c>
      <c r="E64" s="144"/>
      <c r="F64" s="144"/>
      <c r="G64" s="144"/>
      <c r="H64" s="144"/>
      <c r="I64" s="144"/>
      <c r="J64" s="145">
        <f>J95</f>
        <v>0</v>
      </c>
      <c r="K64" s="142"/>
      <c r="L64" s="146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131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69" t="str">
        <f>E7</f>
        <v>Modernizace hlavního přepojovače</v>
      </c>
      <c r="F74" s="370"/>
      <c r="G74" s="370"/>
      <c r="H74" s="370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109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22" t="str">
        <f>E9</f>
        <v>09 - VRN</v>
      </c>
      <c r="F76" s="371"/>
      <c r="G76" s="371"/>
      <c r="H76" s="371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>Český rozhlas 385/13, Praha 2</v>
      </c>
      <c r="G78" s="37"/>
      <c r="H78" s="37"/>
      <c r="I78" s="30" t="s">
        <v>23</v>
      </c>
      <c r="J78" s="60" t="str">
        <f>IF(J12="","",J12)</f>
        <v>4. 5. 2025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5.7" customHeight="1">
      <c r="A80" s="35"/>
      <c r="B80" s="36"/>
      <c r="C80" s="30" t="s">
        <v>25</v>
      </c>
      <c r="D80" s="37"/>
      <c r="E80" s="37"/>
      <c r="F80" s="28" t="str">
        <f>E15</f>
        <v>Český rozhlas Vinohradská 1409/12, Praha 2</v>
      </c>
      <c r="G80" s="37"/>
      <c r="H80" s="37"/>
      <c r="I80" s="30" t="s">
        <v>31</v>
      </c>
      <c r="J80" s="33" t="str">
        <f>E21</f>
        <v>Ing. Jaroslav Borovička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29</v>
      </c>
      <c r="D81" s="37"/>
      <c r="E81" s="37"/>
      <c r="F81" s="28" t="str">
        <f>IF(E18="","",E18)</f>
        <v>Vyplň údaj</v>
      </c>
      <c r="G81" s="37"/>
      <c r="H81" s="37"/>
      <c r="I81" s="30" t="s">
        <v>34</v>
      </c>
      <c r="J81" s="33" t="str">
        <f>E24</f>
        <v>Ing. Milan Dušek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47"/>
      <c r="B83" s="148"/>
      <c r="C83" s="149" t="s">
        <v>132</v>
      </c>
      <c r="D83" s="150" t="s">
        <v>57</v>
      </c>
      <c r="E83" s="150" t="s">
        <v>53</v>
      </c>
      <c r="F83" s="150" t="s">
        <v>54</v>
      </c>
      <c r="G83" s="150" t="s">
        <v>133</v>
      </c>
      <c r="H83" s="150" t="s">
        <v>134</v>
      </c>
      <c r="I83" s="150" t="s">
        <v>135</v>
      </c>
      <c r="J83" s="150" t="s">
        <v>113</v>
      </c>
      <c r="K83" s="151" t="s">
        <v>136</v>
      </c>
      <c r="L83" s="152"/>
      <c r="M83" s="69" t="s">
        <v>19</v>
      </c>
      <c r="N83" s="70" t="s">
        <v>42</v>
      </c>
      <c r="O83" s="70" t="s">
        <v>137</v>
      </c>
      <c r="P83" s="70" t="s">
        <v>138</v>
      </c>
      <c r="Q83" s="70" t="s">
        <v>139</v>
      </c>
      <c r="R83" s="70" t="s">
        <v>140</v>
      </c>
      <c r="S83" s="70" t="s">
        <v>141</v>
      </c>
      <c r="T83" s="71" t="s">
        <v>142</v>
      </c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</row>
    <row r="84" spans="1:65" s="2" customFormat="1" ht="22.9" customHeight="1">
      <c r="A84" s="35"/>
      <c r="B84" s="36"/>
      <c r="C84" s="76" t="s">
        <v>143</v>
      </c>
      <c r="D84" s="37"/>
      <c r="E84" s="37"/>
      <c r="F84" s="37"/>
      <c r="G84" s="37"/>
      <c r="H84" s="37"/>
      <c r="I84" s="37"/>
      <c r="J84" s="153">
        <f>BK84</f>
        <v>0</v>
      </c>
      <c r="K84" s="37"/>
      <c r="L84" s="40"/>
      <c r="M84" s="72"/>
      <c r="N84" s="154"/>
      <c r="O84" s="73"/>
      <c r="P84" s="155">
        <f>P85</f>
        <v>0</v>
      </c>
      <c r="Q84" s="73"/>
      <c r="R84" s="155">
        <f>R85</f>
        <v>0</v>
      </c>
      <c r="S84" s="73"/>
      <c r="T84" s="156">
        <f>T85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71</v>
      </c>
      <c r="AU84" s="18" t="s">
        <v>114</v>
      </c>
      <c r="BK84" s="157">
        <f>BK85</f>
        <v>0</v>
      </c>
    </row>
    <row r="85" spans="1:65" s="12" customFormat="1" ht="25.9" customHeight="1">
      <c r="B85" s="158"/>
      <c r="C85" s="159"/>
      <c r="D85" s="160" t="s">
        <v>71</v>
      </c>
      <c r="E85" s="161" t="s">
        <v>105</v>
      </c>
      <c r="F85" s="161" t="s">
        <v>1193</v>
      </c>
      <c r="G85" s="159"/>
      <c r="H85" s="159"/>
      <c r="I85" s="162"/>
      <c r="J85" s="163">
        <f>BK85</f>
        <v>0</v>
      </c>
      <c r="K85" s="159"/>
      <c r="L85" s="164"/>
      <c r="M85" s="165"/>
      <c r="N85" s="166"/>
      <c r="O85" s="166"/>
      <c r="P85" s="167">
        <f>P86+P89+P92+P95</f>
        <v>0</v>
      </c>
      <c r="Q85" s="166"/>
      <c r="R85" s="167">
        <f>R86+R89+R92+R95</f>
        <v>0</v>
      </c>
      <c r="S85" s="166"/>
      <c r="T85" s="168">
        <f>T86+T89+T92+T95</f>
        <v>0</v>
      </c>
      <c r="AR85" s="169" t="s">
        <v>177</v>
      </c>
      <c r="AT85" s="170" t="s">
        <v>71</v>
      </c>
      <c r="AU85" s="170" t="s">
        <v>72</v>
      </c>
      <c r="AY85" s="169" t="s">
        <v>146</v>
      </c>
      <c r="BK85" s="171">
        <f>BK86+BK89+BK92+BK95</f>
        <v>0</v>
      </c>
    </row>
    <row r="86" spans="1:65" s="12" customFormat="1" ht="22.9" customHeight="1">
      <c r="B86" s="158"/>
      <c r="C86" s="159"/>
      <c r="D86" s="160" t="s">
        <v>71</v>
      </c>
      <c r="E86" s="172" t="s">
        <v>1194</v>
      </c>
      <c r="F86" s="172" t="s">
        <v>1195</v>
      </c>
      <c r="G86" s="159"/>
      <c r="H86" s="159"/>
      <c r="I86" s="162"/>
      <c r="J86" s="173">
        <f>BK86</f>
        <v>0</v>
      </c>
      <c r="K86" s="159"/>
      <c r="L86" s="164"/>
      <c r="M86" s="165"/>
      <c r="N86" s="166"/>
      <c r="O86" s="166"/>
      <c r="P86" s="167">
        <f>SUM(P87:P88)</f>
        <v>0</v>
      </c>
      <c r="Q86" s="166"/>
      <c r="R86" s="167">
        <f>SUM(R87:R88)</f>
        <v>0</v>
      </c>
      <c r="S86" s="166"/>
      <c r="T86" s="168">
        <f>SUM(T87:T88)</f>
        <v>0</v>
      </c>
      <c r="AR86" s="169" t="s">
        <v>177</v>
      </c>
      <c r="AT86" s="170" t="s">
        <v>71</v>
      </c>
      <c r="AU86" s="170" t="s">
        <v>80</v>
      </c>
      <c r="AY86" s="169" t="s">
        <v>146</v>
      </c>
      <c r="BK86" s="171">
        <f>SUM(BK87:BK88)</f>
        <v>0</v>
      </c>
    </row>
    <row r="87" spans="1:65" s="2" customFormat="1" ht="16.5" customHeight="1">
      <c r="A87" s="35"/>
      <c r="B87" s="36"/>
      <c r="C87" s="174" t="s">
        <v>80</v>
      </c>
      <c r="D87" s="174" t="s">
        <v>148</v>
      </c>
      <c r="E87" s="175" t="s">
        <v>1196</v>
      </c>
      <c r="F87" s="176" t="s">
        <v>1197</v>
      </c>
      <c r="G87" s="177" t="s">
        <v>510</v>
      </c>
      <c r="H87" s="178">
        <v>1</v>
      </c>
      <c r="I87" s="179"/>
      <c r="J87" s="180">
        <f>ROUND(I87*H87,2)</f>
        <v>0</v>
      </c>
      <c r="K87" s="176" t="s">
        <v>152</v>
      </c>
      <c r="L87" s="40"/>
      <c r="M87" s="181" t="s">
        <v>19</v>
      </c>
      <c r="N87" s="182" t="s">
        <v>43</v>
      </c>
      <c r="O87" s="65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1198</v>
      </c>
      <c r="AT87" s="185" t="s">
        <v>148</v>
      </c>
      <c r="AU87" s="185" t="s">
        <v>82</v>
      </c>
      <c r="AY87" s="18" t="s">
        <v>146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8" t="s">
        <v>80</v>
      </c>
      <c r="BK87" s="186">
        <f>ROUND(I87*H87,2)</f>
        <v>0</v>
      </c>
      <c r="BL87" s="18" t="s">
        <v>1198</v>
      </c>
      <c r="BM87" s="185" t="s">
        <v>1199</v>
      </c>
    </row>
    <row r="88" spans="1:65" s="2" customFormat="1" ht="11.25">
      <c r="A88" s="35"/>
      <c r="B88" s="36"/>
      <c r="C88" s="37"/>
      <c r="D88" s="187" t="s">
        <v>155</v>
      </c>
      <c r="E88" s="37"/>
      <c r="F88" s="188" t="s">
        <v>1200</v>
      </c>
      <c r="G88" s="37"/>
      <c r="H88" s="37"/>
      <c r="I88" s="189"/>
      <c r="J88" s="37"/>
      <c r="K88" s="37"/>
      <c r="L88" s="40"/>
      <c r="M88" s="190"/>
      <c r="N88" s="191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155</v>
      </c>
      <c r="AU88" s="18" t="s">
        <v>82</v>
      </c>
    </row>
    <row r="89" spans="1:65" s="12" customFormat="1" ht="22.9" customHeight="1">
      <c r="B89" s="158"/>
      <c r="C89" s="159"/>
      <c r="D89" s="160" t="s">
        <v>71</v>
      </c>
      <c r="E89" s="172" t="s">
        <v>1201</v>
      </c>
      <c r="F89" s="172" t="s">
        <v>1202</v>
      </c>
      <c r="G89" s="159"/>
      <c r="H89" s="159"/>
      <c r="I89" s="162"/>
      <c r="J89" s="173">
        <f>BK89</f>
        <v>0</v>
      </c>
      <c r="K89" s="159"/>
      <c r="L89" s="164"/>
      <c r="M89" s="165"/>
      <c r="N89" s="166"/>
      <c r="O89" s="166"/>
      <c r="P89" s="167">
        <f>SUM(P90:P91)</f>
        <v>0</v>
      </c>
      <c r="Q89" s="166"/>
      <c r="R89" s="167">
        <f>SUM(R90:R91)</f>
        <v>0</v>
      </c>
      <c r="S89" s="166"/>
      <c r="T89" s="168">
        <f>SUM(T90:T91)</f>
        <v>0</v>
      </c>
      <c r="AR89" s="169" t="s">
        <v>177</v>
      </c>
      <c r="AT89" s="170" t="s">
        <v>71</v>
      </c>
      <c r="AU89" s="170" t="s">
        <v>80</v>
      </c>
      <c r="AY89" s="169" t="s">
        <v>146</v>
      </c>
      <c r="BK89" s="171">
        <f>SUM(BK90:BK91)</f>
        <v>0</v>
      </c>
    </row>
    <row r="90" spans="1:65" s="2" customFormat="1" ht="16.5" customHeight="1">
      <c r="A90" s="35"/>
      <c r="B90" s="36"/>
      <c r="C90" s="174" t="s">
        <v>82</v>
      </c>
      <c r="D90" s="174" t="s">
        <v>148</v>
      </c>
      <c r="E90" s="175" t="s">
        <v>1203</v>
      </c>
      <c r="F90" s="176" t="s">
        <v>1202</v>
      </c>
      <c r="G90" s="177" t="s">
        <v>422</v>
      </c>
      <c r="H90" s="226"/>
      <c r="I90" s="179"/>
      <c r="J90" s="180">
        <f>ROUND(I90*H90,2)</f>
        <v>0</v>
      </c>
      <c r="K90" s="176" t="s">
        <v>152</v>
      </c>
      <c r="L90" s="40"/>
      <c r="M90" s="181" t="s">
        <v>19</v>
      </c>
      <c r="N90" s="182" t="s">
        <v>43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1198</v>
      </c>
      <c r="AT90" s="185" t="s">
        <v>148</v>
      </c>
      <c r="AU90" s="185" t="s">
        <v>82</v>
      </c>
      <c r="AY90" s="18" t="s">
        <v>146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80</v>
      </c>
      <c r="BK90" s="186">
        <f>ROUND(I90*H90,2)</f>
        <v>0</v>
      </c>
      <c r="BL90" s="18" t="s">
        <v>1198</v>
      </c>
      <c r="BM90" s="185" t="s">
        <v>1204</v>
      </c>
    </row>
    <row r="91" spans="1:65" s="2" customFormat="1" ht="11.25">
      <c r="A91" s="35"/>
      <c r="B91" s="36"/>
      <c r="C91" s="37"/>
      <c r="D91" s="187" t="s">
        <v>155</v>
      </c>
      <c r="E91" s="37"/>
      <c r="F91" s="188" t="s">
        <v>1205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155</v>
      </c>
      <c r="AU91" s="18" t="s">
        <v>82</v>
      </c>
    </row>
    <row r="92" spans="1:65" s="12" customFormat="1" ht="22.9" customHeight="1">
      <c r="B92" s="158"/>
      <c r="C92" s="159"/>
      <c r="D92" s="160" t="s">
        <v>71</v>
      </c>
      <c r="E92" s="172" t="s">
        <v>1206</v>
      </c>
      <c r="F92" s="172" t="s">
        <v>1207</v>
      </c>
      <c r="G92" s="159"/>
      <c r="H92" s="159"/>
      <c r="I92" s="162"/>
      <c r="J92" s="173">
        <f>BK92</f>
        <v>0</v>
      </c>
      <c r="K92" s="159"/>
      <c r="L92" s="164"/>
      <c r="M92" s="165"/>
      <c r="N92" s="166"/>
      <c r="O92" s="166"/>
      <c r="P92" s="167">
        <f>SUM(P93:P94)</f>
        <v>0</v>
      </c>
      <c r="Q92" s="166"/>
      <c r="R92" s="167">
        <f>SUM(R93:R94)</f>
        <v>0</v>
      </c>
      <c r="S92" s="166"/>
      <c r="T92" s="168">
        <f>SUM(T93:T94)</f>
        <v>0</v>
      </c>
      <c r="AR92" s="169" t="s">
        <v>177</v>
      </c>
      <c r="AT92" s="170" t="s">
        <v>71</v>
      </c>
      <c r="AU92" s="170" t="s">
        <v>80</v>
      </c>
      <c r="AY92" s="169" t="s">
        <v>146</v>
      </c>
      <c r="BK92" s="171">
        <f>SUM(BK93:BK94)</f>
        <v>0</v>
      </c>
    </row>
    <row r="93" spans="1:65" s="2" customFormat="1" ht="16.5" customHeight="1">
      <c r="A93" s="35"/>
      <c r="B93" s="36"/>
      <c r="C93" s="174" t="s">
        <v>166</v>
      </c>
      <c r="D93" s="174" t="s">
        <v>148</v>
      </c>
      <c r="E93" s="175" t="s">
        <v>1208</v>
      </c>
      <c r="F93" s="176" t="s">
        <v>1207</v>
      </c>
      <c r="G93" s="177" t="s">
        <v>422</v>
      </c>
      <c r="H93" s="226"/>
      <c r="I93" s="179"/>
      <c r="J93" s="180">
        <f>ROUND(I93*H93,2)</f>
        <v>0</v>
      </c>
      <c r="K93" s="176" t="s">
        <v>152</v>
      </c>
      <c r="L93" s="40"/>
      <c r="M93" s="181" t="s">
        <v>19</v>
      </c>
      <c r="N93" s="182" t="s">
        <v>43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1198</v>
      </c>
      <c r="AT93" s="185" t="s">
        <v>148</v>
      </c>
      <c r="AU93" s="185" t="s">
        <v>82</v>
      </c>
      <c r="AY93" s="18" t="s">
        <v>146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80</v>
      </c>
      <c r="BK93" s="186">
        <f>ROUND(I93*H93,2)</f>
        <v>0</v>
      </c>
      <c r="BL93" s="18" t="s">
        <v>1198</v>
      </c>
      <c r="BM93" s="185" t="s">
        <v>1209</v>
      </c>
    </row>
    <row r="94" spans="1:65" s="2" customFormat="1" ht="11.25">
      <c r="A94" s="35"/>
      <c r="B94" s="36"/>
      <c r="C94" s="37"/>
      <c r="D94" s="187" t="s">
        <v>155</v>
      </c>
      <c r="E94" s="37"/>
      <c r="F94" s="188" t="s">
        <v>1210</v>
      </c>
      <c r="G94" s="37"/>
      <c r="H94" s="37"/>
      <c r="I94" s="189"/>
      <c r="J94" s="37"/>
      <c r="K94" s="37"/>
      <c r="L94" s="40"/>
      <c r="M94" s="190"/>
      <c r="N94" s="191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155</v>
      </c>
      <c r="AU94" s="18" t="s">
        <v>82</v>
      </c>
    </row>
    <row r="95" spans="1:65" s="12" customFormat="1" ht="22.9" customHeight="1">
      <c r="B95" s="158"/>
      <c r="C95" s="159"/>
      <c r="D95" s="160" t="s">
        <v>71</v>
      </c>
      <c r="E95" s="172" t="s">
        <v>1211</v>
      </c>
      <c r="F95" s="172" t="s">
        <v>1212</v>
      </c>
      <c r="G95" s="159"/>
      <c r="H95" s="159"/>
      <c r="I95" s="162"/>
      <c r="J95" s="173">
        <f>BK95</f>
        <v>0</v>
      </c>
      <c r="K95" s="159"/>
      <c r="L95" s="164"/>
      <c r="M95" s="165"/>
      <c r="N95" s="166"/>
      <c r="O95" s="166"/>
      <c r="P95" s="167">
        <f>SUM(P96:P97)</f>
        <v>0</v>
      </c>
      <c r="Q95" s="166"/>
      <c r="R95" s="167">
        <f>SUM(R96:R97)</f>
        <v>0</v>
      </c>
      <c r="S95" s="166"/>
      <c r="T95" s="168">
        <f>SUM(T96:T97)</f>
        <v>0</v>
      </c>
      <c r="AR95" s="169" t="s">
        <v>177</v>
      </c>
      <c r="AT95" s="170" t="s">
        <v>71</v>
      </c>
      <c r="AU95" s="170" t="s">
        <v>80</v>
      </c>
      <c r="AY95" s="169" t="s">
        <v>146</v>
      </c>
      <c r="BK95" s="171">
        <f>SUM(BK96:BK97)</f>
        <v>0</v>
      </c>
    </row>
    <row r="96" spans="1:65" s="2" customFormat="1" ht="16.5" customHeight="1">
      <c r="A96" s="35"/>
      <c r="B96" s="36"/>
      <c r="C96" s="174" t="s">
        <v>153</v>
      </c>
      <c r="D96" s="174" t="s">
        <v>148</v>
      </c>
      <c r="E96" s="175" t="s">
        <v>1213</v>
      </c>
      <c r="F96" s="176" t="s">
        <v>1212</v>
      </c>
      <c r="G96" s="177" t="s">
        <v>422</v>
      </c>
      <c r="H96" s="226"/>
      <c r="I96" s="179"/>
      <c r="J96" s="180">
        <f>ROUND(I96*H96,2)</f>
        <v>0</v>
      </c>
      <c r="K96" s="176" t="s">
        <v>152</v>
      </c>
      <c r="L96" s="40"/>
      <c r="M96" s="181" t="s">
        <v>19</v>
      </c>
      <c r="N96" s="182" t="s">
        <v>43</v>
      </c>
      <c r="O96" s="65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1198</v>
      </c>
      <c r="AT96" s="185" t="s">
        <v>148</v>
      </c>
      <c r="AU96" s="185" t="s">
        <v>82</v>
      </c>
      <c r="AY96" s="18" t="s">
        <v>146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80</v>
      </c>
      <c r="BK96" s="186">
        <f>ROUND(I96*H96,2)</f>
        <v>0</v>
      </c>
      <c r="BL96" s="18" t="s">
        <v>1198</v>
      </c>
      <c r="BM96" s="185" t="s">
        <v>1214</v>
      </c>
    </row>
    <row r="97" spans="1:47" s="2" customFormat="1" ht="11.25">
      <c r="A97" s="35"/>
      <c r="B97" s="36"/>
      <c r="C97" s="37"/>
      <c r="D97" s="187" t="s">
        <v>155</v>
      </c>
      <c r="E97" s="37"/>
      <c r="F97" s="188" t="s">
        <v>1215</v>
      </c>
      <c r="G97" s="37"/>
      <c r="H97" s="37"/>
      <c r="I97" s="189"/>
      <c r="J97" s="37"/>
      <c r="K97" s="37"/>
      <c r="L97" s="40"/>
      <c r="M97" s="227"/>
      <c r="N97" s="228"/>
      <c r="O97" s="229"/>
      <c r="P97" s="229"/>
      <c r="Q97" s="229"/>
      <c r="R97" s="229"/>
      <c r="S97" s="229"/>
      <c r="T97" s="230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155</v>
      </c>
      <c r="AU97" s="18" t="s">
        <v>82</v>
      </c>
    </row>
    <row r="98" spans="1:47" s="2" customFormat="1" ht="6.95" customHeight="1">
      <c r="A98" s="35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0"/>
      <c r="M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</sheetData>
  <sheetProtection algorithmName="SHA-512" hashValue="c4cXfAbL6zsuHQJ7abaJwaDF9Q2JNl5lYiyNPopNdq10JghE9xlrFzpxsiuuffoNyHtojUCGXr5QmwE+AnPGnA==" saltValue="TMuRQqjspGF2EVzNcNIXJFbdcAFa/AwZszWSJdKws/UldXT2Ei8ZLXeFKNjVj6YWWNvsKk4bMOaRNJj13WwYmQ==" spinCount="100000" sheet="1" objects="1" scenarios="1" formatColumns="0" formatRows="0" autoFilter="0"/>
  <autoFilter ref="C83:K97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1" r:id="rId2"/>
    <hyperlink ref="F94" r:id="rId3"/>
    <hyperlink ref="F97" r:id="rId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35" customWidth="1"/>
    <col min="2" max="2" width="1.6640625" style="235" customWidth="1"/>
    <col min="3" max="4" width="5" style="235" customWidth="1"/>
    <col min="5" max="5" width="11.6640625" style="235" customWidth="1"/>
    <col min="6" max="6" width="9.1640625" style="235" customWidth="1"/>
    <col min="7" max="7" width="5" style="235" customWidth="1"/>
    <col min="8" max="8" width="77.83203125" style="235" customWidth="1"/>
    <col min="9" max="10" width="20" style="235" customWidth="1"/>
    <col min="11" max="11" width="1.6640625" style="235" customWidth="1"/>
  </cols>
  <sheetData>
    <row r="1" spans="2:11" s="1" customFormat="1" ht="37.5" customHeight="1"/>
    <row r="2" spans="2:11" s="1" customFormat="1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pans="2:11" s="15" customFormat="1" ht="45" customHeight="1">
      <c r="B3" s="239"/>
      <c r="C3" s="374" t="s">
        <v>1216</v>
      </c>
      <c r="D3" s="374"/>
      <c r="E3" s="374"/>
      <c r="F3" s="374"/>
      <c r="G3" s="374"/>
      <c r="H3" s="374"/>
      <c r="I3" s="374"/>
      <c r="J3" s="374"/>
      <c r="K3" s="240"/>
    </row>
    <row r="4" spans="2:11" s="1" customFormat="1" ht="25.5" customHeight="1">
      <c r="B4" s="241"/>
      <c r="C4" s="373" t="s">
        <v>1217</v>
      </c>
      <c r="D4" s="373"/>
      <c r="E4" s="373"/>
      <c r="F4" s="373"/>
      <c r="G4" s="373"/>
      <c r="H4" s="373"/>
      <c r="I4" s="373"/>
      <c r="J4" s="373"/>
      <c r="K4" s="242"/>
    </row>
    <row r="5" spans="2:11" s="1" customFormat="1" ht="5.25" customHeight="1">
      <c r="B5" s="241"/>
      <c r="C5" s="243"/>
      <c r="D5" s="243"/>
      <c r="E5" s="243"/>
      <c r="F5" s="243"/>
      <c r="G5" s="243"/>
      <c r="H5" s="243"/>
      <c r="I5" s="243"/>
      <c r="J5" s="243"/>
      <c r="K5" s="242"/>
    </row>
    <row r="6" spans="2:11" s="1" customFormat="1" ht="15" customHeight="1">
      <c r="B6" s="241"/>
      <c r="C6" s="372" t="s">
        <v>1218</v>
      </c>
      <c r="D6" s="372"/>
      <c r="E6" s="372"/>
      <c r="F6" s="372"/>
      <c r="G6" s="372"/>
      <c r="H6" s="372"/>
      <c r="I6" s="372"/>
      <c r="J6" s="372"/>
      <c r="K6" s="242"/>
    </row>
    <row r="7" spans="2:11" s="1" customFormat="1" ht="15" customHeight="1">
      <c r="B7" s="245"/>
      <c r="C7" s="372" t="s">
        <v>1219</v>
      </c>
      <c r="D7" s="372"/>
      <c r="E7" s="372"/>
      <c r="F7" s="372"/>
      <c r="G7" s="372"/>
      <c r="H7" s="372"/>
      <c r="I7" s="372"/>
      <c r="J7" s="372"/>
      <c r="K7" s="242"/>
    </row>
    <row r="8" spans="2:11" s="1" customFormat="1" ht="12.75" customHeight="1">
      <c r="B8" s="245"/>
      <c r="C8" s="244"/>
      <c r="D8" s="244"/>
      <c r="E8" s="244"/>
      <c r="F8" s="244"/>
      <c r="G8" s="244"/>
      <c r="H8" s="244"/>
      <c r="I8" s="244"/>
      <c r="J8" s="244"/>
      <c r="K8" s="242"/>
    </row>
    <row r="9" spans="2:11" s="1" customFormat="1" ht="15" customHeight="1">
      <c r="B9" s="245"/>
      <c r="C9" s="372" t="s">
        <v>1220</v>
      </c>
      <c r="D9" s="372"/>
      <c r="E9" s="372"/>
      <c r="F9" s="372"/>
      <c r="G9" s="372"/>
      <c r="H9" s="372"/>
      <c r="I9" s="372"/>
      <c r="J9" s="372"/>
      <c r="K9" s="242"/>
    </row>
    <row r="10" spans="2:11" s="1" customFormat="1" ht="15" customHeight="1">
      <c r="B10" s="245"/>
      <c r="C10" s="244"/>
      <c r="D10" s="372" t="s">
        <v>1221</v>
      </c>
      <c r="E10" s="372"/>
      <c r="F10" s="372"/>
      <c r="G10" s="372"/>
      <c r="H10" s="372"/>
      <c r="I10" s="372"/>
      <c r="J10" s="372"/>
      <c r="K10" s="242"/>
    </row>
    <row r="11" spans="2:11" s="1" customFormat="1" ht="15" customHeight="1">
      <c r="B11" s="245"/>
      <c r="C11" s="246"/>
      <c r="D11" s="372" t="s">
        <v>1222</v>
      </c>
      <c r="E11" s="372"/>
      <c r="F11" s="372"/>
      <c r="G11" s="372"/>
      <c r="H11" s="372"/>
      <c r="I11" s="372"/>
      <c r="J11" s="372"/>
      <c r="K11" s="242"/>
    </row>
    <row r="12" spans="2:11" s="1" customFormat="1" ht="15" customHeight="1">
      <c r="B12" s="245"/>
      <c r="C12" s="246"/>
      <c r="D12" s="244"/>
      <c r="E12" s="244"/>
      <c r="F12" s="244"/>
      <c r="G12" s="244"/>
      <c r="H12" s="244"/>
      <c r="I12" s="244"/>
      <c r="J12" s="244"/>
      <c r="K12" s="242"/>
    </row>
    <row r="13" spans="2:11" s="1" customFormat="1" ht="15" customHeight="1">
      <c r="B13" s="245"/>
      <c r="C13" s="246"/>
      <c r="D13" s="247" t="s">
        <v>1223</v>
      </c>
      <c r="E13" s="244"/>
      <c r="F13" s="244"/>
      <c r="G13" s="244"/>
      <c r="H13" s="244"/>
      <c r="I13" s="244"/>
      <c r="J13" s="244"/>
      <c r="K13" s="242"/>
    </row>
    <row r="14" spans="2:11" s="1" customFormat="1" ht="12.75" customHeight="1">
      <c r="B14" s="245"/>
      <c r="C14" s="246"/>
      <c r="D14" s="246"/>
      <c r="E14" s="246"/>
      <c r="F14" s="246"/>
      <c r="G14" s="246"/>
      <c r="H14" s="246"/>
      <c r="I14" s="246"/>
      <c r="J14" s="246"/>
      <c r="K14" s="242"/>
    </row>
    <row r="15" spans="2:11" s="1" customFormat="1" ht="15" customHeight="1">
      <c r="B15" s="245"/>
      <c r="C15" s="246"/>
      <c r="D15" s="372" t="s">
        <v>1224</v>
      </c>
      <c r="E15" s="372"/>
      <c r="F15" s="372"/>
      <c r="G15" s="372"/>
      <c r="H15" s="372"/>
      <c r="I15" s="372"/>
      <c r="J15" s="372"/>
      <c r="K15" s="242"/>
    </row>
    <row r="16" spans="2:11" s="1" customFormat="1" ht="15" customHeight="1">
      <c r="B16" s="245"/>
      <c r="C16" s="246"/>
      <c r="D16" s="372" t="s">
        <v>1225</v>
      </c>
      <c r="E16" s="372"/>
      <c r="F16" s="372"/>
      <c r="G16" s="372"/>
      <c r="H16" s="372"/>
      <c r="I16" s="372"/>
      <c r="J16" s="372"/>
      <c r="K16" s="242"/>
    </row>
    <row r="17" spans="2:11" s="1" customFormat="1" ht="15" customHeight="1">
      <c r="B17" s="245"/>
      <c r="C17" s="246"/>
      <c r="D17" s="372" t="s">
        <v>1226</v>
      </c>
      <c r="E17" s="372"/>
      <c r="F17" s="372"/>
      <c r="G17" s="372"/>
      <c r="H17" s="372"/>
      <c r="I17" s="372"/>
      <c r="J17" s="372"/>
      <c r="K17" s="242"/>
    </row>
    <row r="18" spans="2:11" s="1" customFormat="1" ht="15" customHeight="1">
      <c r="B18" s="245"/>
      <c r="C18" s="246"/>
      <c r="D18" s="246"/>
      <c r="E18" s="248" t="s">
        <v>79</v>
      </c>
      <c r="F18" s="372" t="s">
        <v>1227</v>
      </c>
      <c r="G18" s="372"/>
      <c r="H18" s="372"/>
      <c r="I18" s="372"/>
      <c r="J18" s="372"/>
      <c r="K18" s="242"/>
    </row>
    <row r="19" spans="2:11" s="1" customFormat="1" ht="15" customHeight="1">
      <c r="B19" s="245"/>
      <c r="C19" s="246"/>
      <c r="D19" s="246"/>
      <c r="E19" s="248" t="s">
        <v>1228</v>
      </c>
      <c r="F19" s="372" t="s">
        <v>1229</v>
      </c>
      <c r="G19" s="372"/>
      <c r="H19" s="372"/>
      <c r="I19" s="372"/>
      <c r="J19" s="372"/>
      <c r="K19" s="242"/>
    </row>
    <row r="20" spans="2:11" s="1" customFormat="1" ht="15" customHeight="1">
      <c r="B20" s="245"/>
      <c r="C20" s="246"/>
      <c r="D20" s="246"/>
      <c r="E20" s="248" t="s">
        <v>1230</v>
      </c>
      <c r="F20" s="372" t="s">
        <v>1231</v>
      </c>
      <c r="G20" s="372"/>
      <c r="H20" s="372"/>
      <c r="I20" s="372"/>
      <c r="J20" s="372"/>
      <c r="K20" s="242"/>
    </row>
    <row r="21" spans="2:11" s="1" customFormat="1" ht="15" customHeight="1">
      <c r="B21" s="245"/>
      <c r="C21" s="246"/>
      <c r="D21" s="246"/>
      <c r="E21" s="248" t="s">
        <v>106</v>
      </c>
      <c r="F21" s="372" t="s">
        <v>1232</v>
      </c>
      <c r="G21" s="372"/>
      <c r="H21" s="372"/>
      <c r="I21" s="372"/>
      <c r="J21" s="372"/>
      <c r="K21" s="242"/>
    </row>
    <row r="22" spans="2:11" s="1" customFormat="1" ht="15" customHeight="1">
      <c r="B22" s="245"/>
      <c r="C22" s="246"/>
      <c r="D22" s="246"/>
      <c r="E22" s="248" t="s">
        <v>1233</v>
      </c>
      <c r="F22" s="372" t="s">
        <v>816</v>
      </c>
      <c r="G22" s="372"/>
      <c r="H22" s="372"/>
      <c r="I22" s="372"/>
      <c r="J22" s="372"/>
      <c r="K22" s="242"/>
    </row>
    <row r="23" spans="2:11" s="1" customFormat="1" ht="15" customHeight="1">
      <c r="B23" s="245"/>
      <c r="C23" s="246"/>
      <c r="D23" s="246"/>
      <c r="E23" s="248" t="s">
        <v>1234</v>
      </c>
      <c r="F23" s="372" t="s">
        <v>1235</v>
      </c>
      <c r="G23" s="372"/>
      <c r="H23" s="372"/>
      <c r="I23" s="372"/>
      <c r="J23" s="372"/>
      <c r="K23" s="242"/>
    </row>
    <row r="24" spans="2:11" s="1" customFormat="1" ht="12.75" customHeight="1">
      <c r="B24" s="245"/>
      <c r="C24" s="246"/>
      <c r="D24" s="246"/>
      <c r="E24" s="246"/>
      <c r="F24" s="246"/>
      <c r="G24" s="246"/>
      <c r="H24" s="246"/>
      <c r="I24" s="246"/>
      <c r="J24" s="246"/>
      <c r="K24" s="242"/>
    </row>
    <row r="25" spans="2:11" s="1" customFormat="1" ht="15" customHeight="1">
      <c r="B25" s="245"/>
      <c r="C25" s="372" t="s">
        <v>1236</v>
      </c>
      <c r="D25" s="372"/>
      <c r="E25" s="372"/>
      <c r="F25" s="372"/>
      <c r="G25" s="372"/>
      <c r="H25" s="372"/>
      <c r="I25" s="372"/>
      <c r="J25" s="372"/>
      <c r="K25" s="242"/>
    </row>
    <row r="26" spans="2:11" s="1" customFormat="1" ht="15" customHeight="1">
      <c r="B26" s="245"/>
      <c r="C26" s="372" t="s">
        <v>1237</v>
      </c>
      <c r="D26" s="372"/>
      <c r="E26" s="372"/>
      <c r="F26" s="372"/>
      <c r="G26" s="372"/>
      <c r="H26" s="372"/>
      <c r="I26" s="372"/>
      <c r="J26" s="372"/>
      <c r="K26" s="242"/>
    </row>
    <row r="27" spans="2:11" s="1" customFormat="1" ht="15" customHeight="1">
      <c r="B27" s="245"/>
      <c r="C27" s="244"/>
      <c r="D27" s="372" t="s">
        <v>1238</v>
      </c>
      <c r="E27" s="372"/>
      <c r="F27" s="372"/>
      <c r="G27" s="372"/>
      <c r="H27" s="372"/>
      <c r="I27" s="372"/>
      <c r="J27" s="372"/>
      <c r="K27" s="242"/>
    </row>
    <row r="28" spans="2:11" s="1" customFormat="1" ht="15" customHeight="1">
      <c r="B28" s="245"/>
      <c r="C28" s="246"/>
      <c r="D28" s="372" t="s">
        <v>1239</v>
      </c>
      <c r="E28" s="372"/>
      <c r="F28" s="372"/>
      <c r="G28" s="372"/>
      <c r="H28" s="372"/>
      <c r="I28" s="372"/>
      <c r="J28" s="372"/>
      <c r="K28" s="242"/>
    </row>
    <row r="29" spans="2:11" s="1" customFormat="1" ht="12.75" customHeight="1">
      <c r="B29" s="245"/>
      <c r="C29" s="246"/>
      <c r="D29" s="246"/>
      <c r="E29" s="246"/>
      <c r="F29" s="246"/>
      <c r="G29" s="246"/>
      <c r="H29" s="246"/>
      <c r="I29" s="246"/>
      <c r="J29" s="246"/>
      <c r="K29" s="242"/>
    </row>
    <row r="30" spans="2:11" s="1" customFormat="1" ht="15" customHeight="1">
      <c r="B30" s="245"/>
      <c r="C30" s="246"/>
      <c r="D30" s="372" t="s">
        <v>1240</v>
      </c>
      <c r="E30" s="372"/>
      <c r="F30" s="372"/>
      <c r="G30" s="372"/>
      <c r="H30" s="372"/>
      <c r="I30" s="372"/>
      <c r="J30" s="372"/>
      <c r="K30" s="242"/>
    </row>
    <row r="31" spans="2:11" s="1" customFormat="1" ht="15" customHeight="1">
      <c r="B31" s="245"/>
      <c r="C31" s="246"/>
      <c r="D31" s="372" t="s">
        <v>1241</v>
      </c>
      <c r="E31" s="372"/>
      <c r="F31" s="372"/>
      <c r="G31" s="372"/>
      <c r="H31" s="372"/>
      <c r="I31" s="372"/>
      <c r="J31" s="372"/>
      <c r="K31" s="242"/>
    </row>
    <row r="32" spans="2:11" s="1" customFormat="1" ht="12.75" customHeight="1">
      <c r="B32" s="245"/>
      <c r="C32" s="246"/>
      <c r="D32" s="246"/>
      <c r="E32" s="246"/>
      <c r="F32" s="246"/>
      <c r="G32" s="246"/>
      <c r="H32" s="246"/>
      <c r="I32" s="246"/>
      <c r="J32" s="246"/>
      <c r="K32" s="242"/>
    </row>
    <row r="33" spans="2:11" s="1" customFormat="1" ht="15" customHeight="1">
      <c r="B33" s="245"/>
      <c r="C33" s="246"/>
      <c r="D33" s="372" t="s">
        <v>1242</v>
      </c>
      <c r="E33" s="372"/>
      <c r="F33" s="372"/>
      <c r="G33" s="372"/>
      <c r="H33" s="372"/>
      <c r="I33" s="372"/>
      <c r="J33" s="372"/>
      <c r="K33" s="242"/>
    </row>
    <row r="34" spans="2:11" s="1" customFormat="1" ht="15" customHeight="1">
      <c r="B34" s="245"/>
      <c r="C34" s="246"/>
      <c r="D34" s="372" t="s">
        <v>1243</v>
      </c>
      <c r="E34" s="372"/>
      <c r="F34" s="372"/>
      <c r="G34" s="372"/>
      <c r="H34" s="372"/>
      <c r="I34" s="372"/>
      <c r="J34" s="372"/>
      <c r="K34" s="242"/>
    </row>
    <row r="35" spans="2:11" s="1" customFormat="1" ht="15" customHeight="1">
      <c r="B35" s="245"/>
      <c r="C35" s="246"/>
      <c r="D35" s="372" t="s">
        <v>1244</v>
      </c>
      <c r="E35" s="372"/>
      <c r="F35" s="372"/>
      <c r="G35" s="372"/>
      <c r="H35" s="372"/>
      <c r="I35" s="372"/>
      <c r="J35" s="372"/>
      <c r="K35" s="242"/>
    </row>
    <row r="36" spans="2:11" s="1" customFormat="1" ht="15" customHeight="1">
      <c r="B36" s="245"/>
      <c r="C36" s="246"/>
      <c r="D36" s="244"/>
      <c r="E36" s="247" t="s">
        <v>132</v>
      </c>
      <c r="F36" s="244"/>
      <c r="G36" s="372" t="s">
        <v>1245</v>
      </c>
      <c r="H36" s="372"/>
      <c r="I36" s="372"/>
      <c r="J36" s="372"/>
      <c r="K36" s="242"/>
    </row>
    <row r="37" spans="2:11" s="1" customFormat="1" ht="30.75" customHeight="1">
      <c r="B37" s="245"/>
      <c r="C37" s="246"/>
      <c r="D37" s="244"/>
      <c r="E37" s="247" t="s">
        <v>1246</v>
      </c>
      <c r="F37" s="244"/>
      <c r="G37" s="372" t="s">
        <v>1247</v>
      </c>
      <c r="H37" s="372"/>
      <c r="I37" s="372"/>
      <c r="J37" s="372"/>
      <c r="K37" s="242"/>
    </row>
    <row r="38" spans="2:11" s="1" customFormat="1" ht="15" customHeight="1">
      <c r="B38" s="245"/>
      <c r="C38" s="246"/>
      <c r="D38" s="244"/>
      <c r="E38" s="247" t="s">
        <v>53</v>
      </c>
      <c r="F38" s="244"/>
      <c r="G38" s="372" t="s">
        <v>1248</v>
      </c>
      <c r="H38" s="372"/>
      <c r="I38" s="372"/>
      <c r="J38" s="372"/>
      <c r="K38" s="242"/>
    </row>
    <row r="39" spans="2:11" s="1" customFormat="1" ht="15" customHeight="1">
      <c r="B39" s="245"/>
      <c r="C39" s="246"/>
      <c r="D39" s="244"/>
      <c r="E39" s="247" t="s">
        <v>54</v>
      </c>
      <c r="F39" s="244"/>
      <c r="G39" s="372" t="s">
        <v>1249</v>
      </c>
      <c r="H39" s="372"/>
      <c r="I39" s="372"/>
      <c r="J39" s="372"/>
      <c r="K39" s="242"/>
    </row>
    <row r="40" spans="2:11" s="1" customFormat="1" ht="15" customHeight="1">
      <c r="B40" s="245"/>
      <c r="C40" s="246"/>
      <c r="D40" s="244"/>
      <c r="E40" s="247" t="s">
        <v>133</v>
      </c>
      <c r="F40" s="244"/>
      <c r="G40" s="372" t="s">
        <v>1250</v>
      </c>
      <c r="H40" s="372"/>
      <c r="I40" s="372"/>
      <c r="J40" s="372"/>
      <c r="K40" s="242"/>
    </row>
    <row r="41" spans="2:11" s="1" customFormat="1" ht="15" customHeight="1">
      <c r="B41" s="245"/>
      <c r="C41" s="246"/>
      <c r="D41" s="244"/>
      <c r="E41" s="247" t="s">
        <v>134</v>
      </c>
      <c r="F41" s="244"/>
      <c r="G41" s="372" t="s">
        <v>1251</v>
      </c>
      <c r="H41" s="372"/>
      <c r="I41" s="372"/>
      <c r="J41" s="372"/>
      <c r="K41" s="242"/>
    </row>
    <row r="42" spans="2:11" s="1" customFormat="1" ht="15" customHeight="1">
      <c r="B42" s="245"/>
      <c r="C42" s="246"/>
      <c r="D42" s="244"/>
      <c r="E42" s="247" t="s">
        <v>1252</v>
      </c>
      <c r="F42" s="244"/>
      <c r="G42" s="372" t="s">
        <v>1253</v>
      </c>
      <c r="H42" s="372"/>
      <c r="I42" s="372"/>
      <c r="J42" s="372"/>
      <c r="K42" s="242"/>
    </row>
    <row r="43" spans="2:11" s="1" customFormat="1" ht="15" customHeight="1">
      <c r="B43" s="245"/>
      <c r="C43" s="246"/>
      <c r="D43" s="244"/>
      <c r="E43" s="247"/>
      <c r="F43" s="244"/>
      <c r="G43" s="372" t="s">
        <v>1254</v>
      </c>
      <c r="H43" s="372"/>
      <c r="I43" s="372"/>
      <c r="J43" s="372"/>
      <c r="K43" s="242"/>
    </row>
    <row r="44" spans="2:11" s="1" customFormat="1" ht="15" customHeight="1">
      <c r="B44" s="245"/>
      <c r="C44" s="246"/>
      <c r="D44" s="244"/>
      <c r="E44" s="247" t="s">
        <v>1255</v>
      </c>
      <c r="F44" s="244"/>
      <c r="G44" s="372" t="s">
        <v>1256</v>
      </c>
      <c r="H44" s="372"/>
      <c r="I44" s="372"/>
      <c r="J44" s="372"/>
      <c r="K44" s="242"/>
    </row>
    <row r="45" spans="2:11" s="1" customFormat="1" ht="15" customHeight="1">
      <c r="B45" s="245"/>
      <c r="C45" s="246"/>
      <c r="D45" s="244"/>
      <c r="E45" s="247" t="s">
        <v>136</v>
      </c>
      <c r="F45" s="244"/>
      <c r="G45" s="372" t="s">
        <v>1257</v>
      </c>
      <c r="H45" s="372"/>
      <c r="I45" s="372"/>
      <c r="J45" s="372"/>
      <c r="K45" s="242"/>
    </row>
    <row r="46" spans="2:11" s="1" customFormat="1" ht="12.75" customHeight="1">
      <c r="B46" s="245"/>
      <c r="C46" s="246"/>
      <c r="D46" s="244"/>
      <c r="E46" s="244"/>
      <c r="F46" s="244"/>
      <c r="G46" s="244"/>
      <c r="H46" s="244"/>
      <c r="I46" s="244"/>
      <c r="J46" s="244"/>
      <c r="K46" s="242"/>
    </row>
    <row r="47" spans="2:11" s="1" customFormat="1" ht="15" customHeight="1">
      <c r="B47" s="245"/>
      <c r="C47" s="246"/>
      <c r="D47" s="372" t="s">
        <v>1258</v>
      </c>
      <c r="E47" s="372"/>
      <c r="F47" s="372"/>
      <c r="G47" s="372"/>
      <c r="H47" s="372"/>
      <c r="I47" s="372"/>
      <c r="J47" s="372"/>
      <c r="K47" s="242"/>
    </row>
    <row r="48" spans="2:11" s="1" customFormat="1" ht="15" customHeight="1">
      <c r="B48" s="245"/>
      <c r="C48" s="246"/>
      <c r="D48" s="246"/>
      <c r="E48" s="372" t="s">
        <v>1259</v>
      </c>
      <c r="F48" s="372"/>
      <c r="G48" s="372"/>
      <c r="H48" s="372"/>
      <c r="I48" s="372"/>
      <c r="J48" s="372"/>
      <c r="K48" s="242"/>
    </row>
    <row r="49" spans="2:11" s="1" customFormat="1" ht="15" customHeight="1">
      <c r="B49" s="245"/>
      <c r="C49" s="246"/>
      <c r="D49" s="246"/>
      <c r="E49" s="372" t="s">
        <v>1260</v>
      </c>
      <c r="F49" s="372"/>
      <c r="G49" s="372"/>
      <c r="H49" s="372"/>
      <c r="I49" s="372"/>
      <c r="J49" s="372"/>
      <c r="K49" s="242"/>
    </row>
    <row r="50" spans="2:11" s="1" customFormat="1" ht="15" customHeight="1">
      <c r="B50" s="245"/>
      <c r="C50" s="246"/>
      <c r="D50" s="246"/>
      <c r="E50" s="372" t="s">
        <v>1261</v>
      </c>
      <c r="F50" s="372"/>
      <c r="G50" s="372"/>
      <c r="H50" s="372"/>
      <c r="I50" s="372"/>
      <c r="J50" s="372"/>
      <c r="K50" s="242"/>
    </row>
    <row r="51" spans="2:11" s="1" customFormat="1" ht="15" customHeight="1">
      <c r="B51" s="245"/>
      <c r="C51" s="246"/>
      <c r="D51" s="372" t="s">
        <v>1262</v>
      </c>
      <c r="E51" s="372"/>
      <c r="F51" s="372"/>
      <c r="G51" s="372"/>
      <c r="H51" s="372"/>
      <c r="I51" s="372"/>
      <c r="J51" s="372"/>
      <c r="K51" s="242"/>
    </row>
    <row r="52" spans="2:11" s="1" customFormat="1" ht="25.5" customHeight="1">
      <c r="B52" s="241"/>
      <c r="C52" s="373" t="s">
        <v>1263</v>
      </c>
      <c r="D52" s="373"/>
      <c r="E52" s="373"/>
      <c r="F52" s="373"/>
      <c r="G52" s="373"/>
      <c r="H52" s="373"/>
      <c r="I52" s="373"/>
      <c r="J52" s="373"/>
      <c r="K52" s="242"/>
    </row>
    <row r="53" spans="2:11" s="1" customFormat="1" ht="5.25" customHeight="1">
      <c r="B53" s="241"/>
      <c r="C53" s="243"/>
      <c r="D53" s="243"/>
      <c r="E53" s="243"/>
      <c r="F53" s="243"/>
      <c r="G53" s="243"/>
      <c r="H53" s="243"/>
      <c r="I53" s="243"/>
      <c r="J53" s="243"/>
      <c r="K53" s="242"/>
    </row>
    <row r="54" spans="2:11" s="1" customFormat="1" ht="15" customHeight="1">
      <c r="B54" s="241"/>
      <c r="C54" s="372" t="s">
        <v>1264</v>
      </c>
      <c r="D54" s="372"/>
      <c r="E54" s="372"/>
      <c r="F54" s="372"/>
      <c r="G54" s="372"/>
      <c r="H54" s="372"/>
      <c r="I54" s="372"/>
      <c r="J54" s="372"/>
      <c r="K54" s="242"/>
    </row>
    <row r="55" spans="2:11" s="1" customFormat="1" ht="15" customHeight="1">
      <c r="B55" s="241"/>
      <c r="C55" s="372" t="s">
        <v>1265</v>
      </c>
      <c r="D55" s="372"/>
      <c r="E55" s="372"/>
      <c r="F55" s="372"/>
      <c r="G55" s="372"/>
      <c r="H55" s="372"/>
      <c r="I55" s="372"/>
      <c r="J55" s="372"/>
      <c r="K55" s="242"/>
    </row>
    <row r="56" spans="2:11" s="1" customFormat="1" ht="12.75" customHeight="1">
      <c r="B56" s="241"/>
      <c r="C56" s="244"/>
      <c r="D56" s="244"/>
      <c r="E56" s="244"/>
      <c r="F56" s="244"/>
      <c r="G56" s="244"/>
      <c r="H56" s="244"/>
      <c r="I56" s="244"/>
      <c r="J56" s="244"/>
      <c r="K56" s="242"/>
    </row>
    <row r="57" spans="2:11" s="1" customFormat="1" ht="15" customHeight="1">
      <c r="B57" s="241"/>
      <c r="C57" s="372" t="s">
        <v>1266</v>
      </c>
      <c r="D57" s="372"/>
      <c r="E57" s="372"/>
      <c r="F57" s="372"/>
      <c r="G57" s="372"/>
      <c r="H57" s="372"/>
      <c r="I57" s="372"/>
      <c r="J57" s="372"/>
      <c r="K57" s="242"/>
    </row>
    <row r="58" spans="2:11" s="1" customFormat="1" ht="15" customHeight="1">
      <c r="B58" s="241"/>
      <c r="C58" s="246"/>
      <c r="D58" s="372" t="s">
        <v>1267</v>
      </c>
      <c r="E58" s="372"/>
      <c r="F58" s="372"/>
      <c r="G58" s="372"/>
      <c r="H58" s="372"/>
      <c r="I58" s="372"/>
      <c r="J58" s="372"/>
      <c r="K58" s="242"/>
    </row>
    <row r="59" spans="2:11" s="1" customFormat="1" ht="15" customHeight="1">
      <c r="B59" s="241"/>
      <c r="C59" s="246"/>
      <c r="D59" s="372" t="s">
        <v>1268</v>
      </c>
      <c r="E59" s="372"/>
      <c r="F59" s="372"/>
      <c r="G59" s="372"/>
      <c r="H59" s="372"/>
      <c r="I59" s="372"/>
      <c r="J59" s="372"/>
      <c r="K59" s="242"/>
    </row>
    <row r="60" spans="2:11" s="1" customFormat="1" ht="15" customHeight="1">
      <c r="B60" s="241"/>
      <c r="C60" s="246"/>
      <c r="D60" s="372" t="s">
        <v>1269</v>
      </c>
      <c r="E60" s="372"/>
      <c r="F60" s="372"/>
      <c r="G60" s="372"/>
      <c r="H60" s="372"/>
      <c r="I60" s="372"/>
      <c r="J60" s="372"/>
      <c r="K60" s="242"/>
    </row>
    <row r="61" spans="2:11" s="1" customFormat="1" ht="15" customHeight="1">
      <c r="B61" s="241"/>
      <c r="C61" s="246"/>
      <c r="D61" s="372" t="s">
        <v>1270</v>
      </c>
      <c r="E61" s="372"/>
      <c r="F61" s="372"/>
      <c r="G61" s="372"/>
      <c r="H61" s="372"/>
      <c r="I61" s="372"/>
      <c r="J61" s="372"/>
      <c r="K61" s="242"/>
    </row>
    <row r="62" spans="2:11" s="1" customFormat="1" ht="15" customHeight="1">
      <c r="B62" s="241"/>
      <c r="C62" s="246"/>
      <c r="D62" s="375" t="s">
        <v>1271</v>
      </c>
      <c r="E62" s="375"/>
      <c r="F62" s="375"/>
      <c r="G62" s="375"/>
      <c r="H62" s="375"/>
      <c r="I62" s="375"/>
      <c r="J62" s="375"/>
      <c r="K62" s="242"/>
    </row>
    <row r="63" spans="2:11" s="1" customFormat="1" ht="15" customHeight="1">
      <c r="B63" s="241"/>
      <c r="C63" s="246"/>
      <c r="D63" s="372" t="s">
        <v>1272</v>
      </c>
      <c r="E63" s="372"/>
      <c r="F63" s="372"/>
      <c r="G63" s="372"/>
      <c r="H63" s="372"/>
      <c r="I63" s="372"/>
      <c r="J63" s="372"/>
      <c r="K63" s="242"/>
    </row>
    <row r="64" spans="2:11" s="1" customFormat="1" ht="12.75" customHeight="1">
      <c r="B64" s="241"/>
      <c r="C64" s="246"/>
      <c r="D64" s="246"/>
      <c r="E64" s="249"/>
      <c r="F64" s="246"/>
      <c r="G64" s="246"/>
      <c r="H64" s="246"/>
      <c r="I64" s="246"/>
      <c r="J64" s="246"/>
      <c r="K64" s="242"/>
    </row>
    <row r="65" spans="2:11" s="1" customFormat="1" ht="15" customHeight="1">
      <c r="B65" s="241"/>
      <c r="C65" s="246"/>
      <c r="D65" s="372" t="s">
        <v>1273</v>
      </c>
      <c r="E65" s="372"/>
      <c r="F65" s="372"/>
      <c r="G65" s="372"/>
      <c r="H65" s="372"/>
      <c r="I65" s="372"/>
      <c r="J65" s="372"/>
      <c r="K65" s="242"/>
    </row>
    <row r="66" spans="2:11" s="1" customFormat="1" ht="15" customHeight="1">
      <c r="B66" s="241"/>
      <c r="C66" s="246"/>
      <c r="D66" s="375" t="s">
        <v>1274</v>
      </c>
      <c r="E66" s="375"/>
      <c r="F66" s="375"/>
      <c r="G66" s="375"/>
      <c r="H66" s="375"/>
      <c r="I66" s="375"/>
      <c r="J66" s="375"/>
      <c r="K66" s="242"/>
    </row>
    <row r="67" spans="2:11" s="1" customFormat="1" ht="15" customHeight="1">
      <c r="B67" s="241"/>
      <c r="C67" s="246"/>
      <c r="D67" s="372" t="s">
        <v>1275</v>
      </c>
      <c r="E67" s="372"/>
      <c r="F67" s="372"/>
      <c r="G67" s="372"/>
      <c r="H67" s="372"/>
      <c r="I67" s="372"/>
      <c r="J67" s="372"/>
      <c r="K67" s="242"/>
    </row>
    <row r="68" spans="2:11" s="1" customFormat="1" ht="15" customHeight="1">
      <c r="B68" s="241"/>
      <c r="C68" s="246"/>
      <c r="D68" s="372" t="s">
        <v>1276</v>
      </c>
      <c r="E68" s="372"/>
      <c r="F68" s="372"/>
      <c r="G68" s="372"/>
      <c r="H68" s="372"/>
      <c r="I68" s="372"/>
      <c r="J68" s="372"/>
      <c r="K68" s="242"/>
    </row>
    <row r="69" spans="2:11" s="1" customFormat="1" ht="15" customHeight="1">
      <c r="B69" s="241"/>
      <c r="C69" s="246"/>
      <c r="D69" s="372" t="s">
        <v>1277</v>
      </c>
      <c r="E69" s="372"/>
      <c r="F69" s="372"/>
      <c r="G69" s="372"/>
      <c r="H69" s="372"/>
      <c r="I69" s="372"/>
      <c r="J69" s="372"/>
      <c r="K69" s="242"/>
    </row>
    <row r="70" spans="2:11" s="1" customFormat="1" ht="15" customHeight="1">
      <c r="B70" s="241"/>
      <c r="C70" s="246"/>
      <c r="D70" s="372" t="s">
        <v>1278</v>
      </c>
      <c r="E70" s="372"/>
      <c r="F70" s="372"/>
      <c r="G70" s="372"/>
      <c r="H70" s="372"/>
      <c r="I70" s="372"/>
      <c r="J70" s="372"/>
      <c r="K70" s="242"/>
    </row>
    <row r="71" spans="2:11" s="1" customFormat="1" ht="12.75" customHeight="1">
      <c r="B71" s="250"/>
      <c r="C71" s="251"/>
      <c r="D71" s="251"/>
      <c r="E71" s="251"/>
      <c r="F71" s="251"/>
      <c r="G71" s="251"/>
      <c r="H71" s="251"/>
      <c r="I71" s="251"/>
      <c r="J71" s="251"/>
      <c r="K71" s="252"/>
    </row>
    <row r="72" spans="2:11" s="1" customFormat="1" ht="18.75" customHeight="1">
      <c r="B72" s="253"/>
      <c r="C72" s="253"/>
      <c r="D72" s="253"/>
      <c r="E72" s="253"/>
      <c r="F72" s="253"/>
      <c r="G72" s="253"/>
      <c r="H72" s="253"/>
      <c r="I72" s="253"/>
      <c r="J72" s="253"/>
      <c r="K72" s="254"/>
    </row>
    <row r="73" spans="2:11" s="1" customFormat="1" ht="18.75" customHeight="1">
      <c r="B73" s="254"/>
      <c r="C73" s="254"/>
      <c r="D73" s="254"/>
      <c r="E73" s="254"/>
      <c r="F73" s="254"/>
      <c r="G73" s="254"/>
      <c r="H73" s="254"/>
      <c r="I73" s="254"/>
      <c r="J73" s="254"/>
      <c r="K73" s="254"/>
    </row>
    <row r="74" spans="2:11" s="1" customFormat="1" ht="7.5" customHeight="1">
      <c r="B74" s="255"/>
      <c r="C74" s="256"/>
      <c r="D74" s="256"/>
      <c r="E74" s="256"/>
      <c r="F74" s="256"/>
      <c r="G74" s="256"/>
      <c r="H74" s="256"/>
      <c r="I74" s="256"/>
      <c r="J74" s="256"/>
      <c r="K74" s="257"/>
    </row>
    <row r="75" spans="2:11" s="1" customFormat="1" ht="45" customHeight="1">
      <c r="B75" s="258"/>
      <c r="C75" s="376" t="s">
        <v>1279</v>
      </c>
      <c r="D75" s="376"/>
      <c r="E75" s="376"/>
      <c r="F75" s="376"/>
      <c r="G75" s="376"/>
      <c r="H75" s="376"/>
      <c r="I75" s="376"/>
      <c r="J75" s="376"/>
      <c r="K75" s="259"/>
    </row>
    <row r="76" spans="2:11" s="1" customFormat="1" ht="17.25" customHeight="1">
      <c r="B76" s="258"/>
      <c r="C76" s="260" t="s">
        <v>1280</v>
      </c>
      <c r="D76" s="260"/>
      <c r="E76" s="260"/>
      <c r="F76" s="260" t="s">
        <v>1281</v>
      </c>
      <c r="G76" s="261"/>
      <c r="H76" s="260" t="s">
        <v>54</v>
      </c>
      <c r="I76" s="260" t="s">
        <v>57</v>
      </c>
      <c r="J76" s="260" t="s">
        <v>1282</v>
      </c>
      <c r="K76" s="259"/>
    </row>
    <row r="77" spans="2:11" s="1" customFormat="1" ht="17.25" customHeight="1">
      <c r="B77" s="258"/>
      <c r="C77" s="262" t="s">
        <v>1283</v>
      </c>
      <c r="D77" s="262"/>
      <c r="E77" s="262"/>
      <c r="F77" s="263" t="s">
        <v>1284</v>
      </c>
      <c r="G77" s="264"/>
      <c r="H77" s="262"/>
      <c r="I77" s="262"/>
      <c r="J77" s="262" t="s">
        <v>1285</v>
      </c>
      <c r="K77" s="259"/>
    </row>
    <row r="78" spans="2:11" s="1" customFormat="1" ht="5.25" customHeight="1">
      <c r="B78" s="258"/>
      <c r="C78" s="265"/>
      <c r="D78" s="265"/>
      <c r="E78" s="265"/>
      <c r="F78" s="265"/>
      <c r="G78" s="266"/>
      <c r="H78" s="265"/>
      <c r="I78" s="265"/>
      <c r="J78" s="265"/>
      <c r="K78" s="259"/>
    </row>
    <row r="79" spans="2:11" s="1" customFormat="1" ht="15" customHeight="1">
      <c r="B79" s="258"/>
      <c r="C79" s="247" t="s">
        <v>53</v>
      </c>
      <c r="D79" s="267"/>
      <c r="E79" s="267"/>
      <c r="F79" s="268" t="s">
        <v>1286</v>
      </c>
      <c r="G79" s="269"/>
      <c r="H79" s="247" t="s">
        <v>1287</v>
      </c>
      <c r="I79" s="247" t="s">
        <v>1288</v>
      </c>
      <c r="J79" s="247">
        <v>20</v>
      </c>
      <c r="K79" s="259"/>
    </row>
    <row r="80" spans="2:11" s="1" customFormat="1" ht="15" customHeight="1">
      <c r="B80" s="258"/>
      <c r="C80" s="247" t="s">
        <v>1289</v>
      </c>
      <c r="D80" s="247"/>
      <c r="E80" s="247"/>
      <c r="F80" s="268" t="s">
        <v>1286</v>
      </c>
      <c r="G80" s="269"/>
      <c r="H80" s="247" t="s">
        <v>1290</v>
      </c>
      <c r="I80" s="247" t="s">
        <v>1288</v>
      </c>
      <c r="J80" s="247">
        <v>120</v>
      </c>
      <c r="K80" s="259"/>
    </row>
    <row r="81" spans="2:11" s="1" customFormat="1" ht="15" customHeight="1">
      <c r="B81" s="270"/>
      <c r="C81" s="247" t="s">
        <v>1291</v>
      </c>
      <c r="D81" s="247"/>
      <c r="E81" s="247"/>
      <c r="F81" s="268" t="s">
        <v>1292</v>
      </c>
      <c r="G81" s="269"/>
      <c r="H81" s="247" t="s">
        <v>1293</v>
      </c>
      <c r="I81" s="247" t="s">
        <v>1288</v>
      </c>
      <c r="J81" s="247">
        <v>50</v>
      </c>
      <c r="K81" s="259"/>
    </row>
    <row r="82" spans="2:11" s="1" customFormat="1" ht="15" customHeight="1">
      <c r="B82" s="270"/>
      <c r="C82" s="247" t="s">
        <v>1294</v>
      </c>
      <c r="D82" s="247"/>
      <c r="E82" s="247"/>
      <c r="F82" s="268" t="s">
        <v>1286</v>
      </c>
      <c r="G82" s="269"/>
      <c r="H82" s="247" t="s">
        <v>1295</v>
      </c>
      <c r="I82" s="247" t="s">
        <v>1296</v>
      </c>
      <c r="J82" s="247"/>
      <c r="K82" s="259"/>
    </row>
    <row r="83" spans="2:11" s="1" customFormat="1" ht="15" customHeight="1">
      <c r="B83" s="270"/>
      <c r="C83" s="271" t="s">
        <v>1297</v>
      </c>
      <c r="D83" s="271"/>
      <c r="E83" s="271"/>
      <c r="F83" s="272" t="s">
        <v>1292</v>
      </c>
      <c r="G83" s="271"/>
      <c r="H83" s="271" t="s">
        <v>1298</v>
      </c>
      <c r="I83" s="271" t="s">
        <v>1288</v>
      </c>
      <c r="J83" s="271">
        <v>15</v>
      </c>
      <c r="K83" s="259"/>
    </row>
    <row r="84" spans="2:11" s="1" customFormat="1" ht="15" customHeight="1">
      <c r="B84" s="270"/>
      <c r="C84" s="271" t="s">
        <v>1299</v>
      </c>
      <c r="D84" s="271"/>
      <c r="E84" s="271"/>
      <c r="F84" s="272" t="s">
        <v>1292</v>
      </c>
      <c r="G84" s="271"/>
      <c r="H84" s="271" t="s">
        <v>1300</v>
      </c>
      <c r="I84" s="271" t="s">
        <v>1288</v>
      </c>
      <c r="J84" s="271">
        <v>15</v>
      </c>
      <c r="K84" s="259"/>
    </row>
    <row r="85" spans="2:11" s="1" customFormat="1" ht="15" customHeight="1">
      <c r="B85" s="270"/>
      <c r="C85" s="271" t="s">
        <v>1301</v>
      </c>
      <c r="D85" s="271"/>
      <c r="E85" s="271"/>
      <c r="F85" s="272" t="s">
        <v>1292</v>
      </c>
      <c r="G85" s="271"/>
      <c r="H85" s="271" t="s">
        <v>1302</v>
      </c>
      <c r="I85" s="271" t="s">
        <v>1288</v>
      </c>
      <c r="J85" s="271">
        <v>20</v>
      </c>
      <c r="K85" s="259"/>
    </row>
    <row r="86" spans="2:11" s="1" customFormat="1" ht="15" customHeight="1">
      <c r="B86" s="270"/>
      <c r="C86" s="271" t="s">
        <v>1303</v>
      </c>
      <c r="D86" s="271"/>
      <c r="E86" s="271"/>
      <c r="F86" s="272" t="s">
        <v>1292</v>
      </c>
      <c r="G86" s="271"/>
      <c r="H86" s="271" t="s">
        <v>1304</v>
      </c>
      <c r="I86" s="271" t="s">
        <v>1288</v>
      </c>
      <c r="J86" s="271">
        <v>20</v>
      </c>
      <c r="K86" s="259"/>
    </row>
    <row r="87" spans="2:11" s="1" customFormat="1" ht="15" customHeight="1">
      <c r="B87" s="270"/>
      <c r="C87" s="247" t="s">
        <v>1305</v>
      </c>
      <c r="D87" s="247"/>
      <c r="E87" s="247"/>
      <c r="F87" s="268" t="s">
        <v>1292</v>
      </c>
      <c r="G87" s="269"/>
      <c r="H87" s="247" t="s">
        <v>1306</v>
      </c>
      <c r="I87" s="247" t="s">
        <v>1288</v>
      </c>
      <c r="J87" s="247">
        <v>50</v>
      </c>
      <c r="K87" s="259"/>
    </row>
    <row r="88" spans="2:11" s="1" customFormat="1" ht="15" customHeight="1">
      <c r="B88" s="270"/>
      <c r="C88" s="247" t="s">
        <v>1307</v>
      </c>
      <c r="D88" s="247"/>
      <c r="E88" s="247"/>
      <c r="F88" s="268" t="s">
        <v>1292</v>
      </c>
      <c r="G88" s="269"/>
      <c r="H88" s="247" t="s">
        <v>1308</v>
      </c>
      <c r="I88" s="247" t="s">
        <v>1288</v>
      </c>
      <c r="J88" s="247">
        <v>20</v>
      </c>
      <c r="K88" s="259"/>
    </row>
    <row r="89" spans="2:11" s="1" customFormat="1" ht="15" customHeight="1">
      <c r="B89" s="270"/>
      <c r="C89" s="247" t="s">
        <v>1309</v>
      </c>
      <c r="D89" s="247"/>
      <c r="E89" s="247"/>
      <c r="F89" s="268" t="s">
        <v>1292</v>
      </c>
      <c r="G89" s="269"/>
      <c r="H89" s="247" t="s">
        <v>1310</v>
      </c>
      <c r="I89" s="247" t="s">
        <v>1288</v>
      </c>
      <c r="J89" s="247">
        <v>20</v>
      </c>
      <c r="K89" s="259"/>
    </row>
    <row r="90" spans="2:11" s="1" customFormat="1" ht="15" customHeight="1">
      <c r="B90" s="270"/>
      <c r="C90" s="247" t="s">
        <v>1311</v>
      </c>
      <c r="D90" s="247"/>
      <c r="E90" s="247"/>
      <c r="F90" s="268" t="s">
        <v>1292</v>
      </c>
      <c r="G90" s="269"/>
      <c r="H90" s="247" t="s">
        <v>1312</v>
      </c>
      <c r="I90" s="247" t="s">
        <v>1288</v>
      </c>
      <c r="J90" s="247">
        <v>50</v>
      </c>
      <c r="K90" s="259"/>
    </row>
    <row r="91" spans="2:11" s="1" customFormat="1" ht="15" customHeight="1">
      <c r="B91" s="270"/>
      <c r="C91" s="247" t="s">
        <v>1313</v>
      </c>
      <c r="D91" s="247"/>
      <c r="E91" s="247"/>
      <c r="F91" s="268" t="s">
        <v>1292</v>
      </c>
      <c r="G91" s="269"/>
      <c r="H91" s="247" t="s">
        <v>1313</v>
      </c>
      <c r="I91" s="247" t="s">
        <v>1288</v>
      </c>
      <c r="J91" s="247">
        <v>50</v>
      </c>
      <c r="K91" s="259"/>
    </row>
    <row r="92" spans="2:11" s="1" customFormat="1" ht="15" customHeight="1">
      <c r="B92" s="270"/>
      <c r="C92" s="247" t="s">
        <v>1314</v>
      </c>
      <c r="D92" s="247"/>
      <c r="E92" s="247"/>
      <c r="F92" s="268" t="s">
        <v>1292</v>
      </c>
      <c r="G92" s="269"/>
      <c r="H92" s="247" t="s">
        <v>1315</v>
      </c>
      <c r="I92" s="247" t="s">
        <v>1288</v>
      </c>
      <c r="J92" s="247">
        <v>255</v>
      </c>
      <c r="K92" s="259"/>
    </row>
    <row r="93" spans="2:11" s="1" customFormat="1" ht="15" customHeight="1">
      <c r="B93" s="270"/>
      <c r="C93" s="247" t="s">
        <v>1316</v>
      </c>
      <c r="D93" s="247"/>
      <c r="E93" s="247"/>
      <c r="F93" s="268" t="s">
        <v>1286</v>
      </c>
      <c r="G93" s="269"/>
      <c r="H93" s="247" t="s">
        <v>1317</v>
      </c>
      <c r="I93" s="247" t="s">
        <v>1318</v>
      </c>
      <c r="J93" s="247"/>
      <c r="K93" s="259"/>
    </row>
    <row r="94" spans="2:11" s="1" customFormat="1" ht="15" customHeight="1">
      <c r="B94" s="270"/>
      <c r="C94" s="247" t="s">
        <v>1319</v>
      </c>
      <c r="D94" s="247"/>
      <c r="E94" s="247"/>
      <c r="F94" s="268" t="s">
        <v>1286</v>
      </c>
      <c r="G94" s="269"/>
      <c r="H94" s="247" t="s">
        <v>1320</v>
      </c>
      <c r="I94" s="247" t="s">
        <v>1321</v>
      </c>
      <c r="J94" s="247"/>
      <c r="K94" s="259"/>
    </row>
    <row r="95" spans="2:11" s="1" customFormat="1" ht="15" customHeight="1">
      <c r="B95" s="270"/>
      <c r="C95" s="247" t="s">
        <v>1322</v>
      </c>
      <c r="D95" s="247"/>
      <c r="E95" s="247"/>
      <c r="F95" s="268" t="s">
        <v>1286</v>
      </c>
      <c r="G95" s="269"/>
      <c r="H95" s="247" t="s">
        <v>1322</v>
      </c>
      <c r="I95" s="247" t="s">
        <v>1321</v>
      </c>
      <c r="J95" s="247"/>
      <c r="K95" s="259"/>
    </row>
    <row r="96" spans="2:11" s="1" customFormat="1" ht="15" customHeight="1">
      <c r="B96" s="270"/>
      <c r="C96" s="247" t="s">
        <v>38</v>
      </c>
      <c r="D96" s="247"/>
      <c r="E96" s="247"/>
      <c r="F96" s="268" t="s">
        <v>1286</v>
      </c>
      <c r="G96" s="269"/>
      <c r="H96" s="247" t="s">
        <v>1323</v>
      </c>
      <c r="I96" s="247" t="s">
        <v>1321</v>
      </c>
      <c r="J96" s="247"/>
      <c r="K96" s="259"/>
    </row>
    <row r="97" spans="2:11" s="1" customFormat="1" ht="15" customHeight="1">
      <c r="B97" s="270"/>
      <c r="C97" s="247" t="s">
        <v>48</v>
      </c>
      <c r="D97" s="247"/>
      <c r="E97" s="247"/>
      <c r="F97" s="268" t="s">
        <v>1286</v>
      </c>
      <c r="G97" s="269"/>
      <c r="H97" s="247" t="s">
        <v>1324</v>
      </c>
      <c r="I97" s="247" t="s">
        <v>1321</v>
      </c>
      <c r="J97" s="247"/>
      <c r="K97" s="259"/>
    </row>
    <row r="98" spans="2:11" s="1" customFormat="1" ht="15" customHeight="1">
      <c r="B98" s="273"/>
      <c r="C98" s="274"/>
      <c r="D98" s="274"/>
      <c r="E98" s="274"/>
      <c r="F98" s="274"/>
      <c r="G98" s="274"/>
      <c r="H98" s="274"/>
      <c r="I98" s="274"/>
      <c r="J98" s="274"/>
      <c r="K98" s="275"/>
    </row>
    <row r="99" spans="2:11" s="1" customFormat="1" ht="18.75" customHeight="1">
      <c r="B99" s="276"/>
      <c r="C99" s="277"/>
      <c r="D99" s="277"/>
      <c r="E99" s="277"/>
      <c r="F99" s="277"/>
      <c r="G99" s="277"/>
      <c r="H99" s="277"/>
      <c r="I99" s="277"/>
      <c r="J99" s="277"/>
      <c r="K99" s="276"/>
    </row>
    <row r="100" spans="2:11" s="1" customFormat="1" ht="18.75" customHeight="1">
      <c r="B100" s="254"/>
      <c r="C100" s="254"/>
      <c r="D100" s="254"/>
      <c r="E100" s="254"/>
      <c r="F100" s="254"/>
      <c r="G100" s="254"/>
      <c r="H100" s="254"/>
      <c r="I100" s="254"/>
      <c r="J100" s="254"/>
      <c r="K100" s="254"/>
    </row>
    <row r="101" spans="2:11" s="1" customFormat="1" ht="7.5" customHeight="1">
      <c r="B101" s="255"/>
      <c r="C101" s="256"/>
      <c r="D101" s="256"/>
      <c r="E101" s="256"/>
      <c r="F101" s="256"/>
      <c r="G101" s="256"/>
      <c r="H101" s="256"/>
      <c r="I101" s="256"/>
      <c r="J101" s="256"/>
      <c r="K101" s="257"/>
    </row>
    <row r="102" spans="2:11" s="1" customFormat="1" ht="45" customHeight="1">
      <c r="B102" s="258"/>
      <c r="C102" s="376" t="s">
        <v>1325</v>
      </c>
      <c r="D102" s="376"/>
      <c r="E102" s="376"/>
      <c r="F102" s="376"/>
      <c r="G102" s="376"/>
      <c r="H102" s="376"/>
      <c r="I102" s="376"/>
      <c r="J102" s="376"/>
      <c r="K102" s="259"/>
    </row>
    <row r="103" spans="2:11" s="1" customFormat="1" ht="17.25" customHeight="1">
      <c r="B103" s="258"/>
      <c r="C103" s="260" t="s">
        <v>1280</v>
      </c>
      <c r="D103" s="260"/>
      <c r="E103" s="260"/>
      <c r="F103" s="260" t="s">
        <v>1281</v>
      </c>
      <c r="G103" s="261"/>
      <c r="H103" s="260" t="s">
        <v>54</v>
      </c>
      <c r="I103" s="260" t="s">
        <v>57</v>
      </c>
      <c r="J103" s="260" t="s">
        <v>1282</v>
      </c>
      <c r="K103" s="259"/>
    </row>
    <row r="104" spans="2:11" s="1" customFormat="1" ht="17.25" customHeight="1">
      <c r="B104" s="258"/>
      <c r="C104" s="262" t="s">
        <v>1283</v>
      </c>
      <c r="D104" s="262"/>
      <c r="E104" s="262"/>
      <c r="F104" s="263" t="s">
        <v>1284</v>
      </c>
      <c r="G104" s="264"/>
      <c r="H104" s="262"/>
      <c r="I104" s="262"/>
      <c r="J104" s="262" t="s">
        <v>1285</v>
      </c>
      <c r="K104" s="259"/>
    </row>
    <row r="105" spans="2:11" s="1" customFormat="1" ht="5.25" customHeight="1">
      <c r="B105" s="258"/>
      <c r="C105" s="260"/>
      <c r="D105" s="260"/>
      <c r="E105" s="260"/>
      <c r="F105" s="260"/>
      <c r="G105" s="278"/>
      <c r="H105" s="260"/>
      <c r="I105" s="260"/>
      <c r="J105" s="260"/>
      <c r="K105" s="259"/>
    </row>
    <row r="106" spans="2:11" s="1" customFormat="1" ht="15" customHeight="1">
      <c r="B106" s="258"/>
      <c r="C106" s="247" t="s">
        <v>53</v>
      </c>
      <c r="D106" s="267"/>
      <c r="E106" s="267"/>
      <c r="F106" s="268" t="s">
        <v>1286</v>
      </c>
      <c r="G106" s="247"/>
      <c r="H106" s="247" t="s">
        <v>1326</v>
      </c>
      <c r="I106" s="247" t="s">
        <v>1288</v>
      </c>
      <c r="J106" s="247">
        <v>20</v>
      </c>
      <c r="K106" s="259"/>
    </row>
    <row r="107" spans="2:11" s="1" customFormat="1" ht="15" customHeight="1">
      <c r="B107" s="258"/>
      <c r="C107" s="247" t="s">
        <v>1289</v>
      </c>
      <c r="D107" s="247"/>
      <c r="E107" s="247"/>
      <c r="F107" s="268" t="s">
        <v>1286</v>
      </c>
      <c r="G107" s="247"/>
      <c r="H107" s="247" t="s">
        <v>1326</v>
      </c>
      <c r="I107" s="247" t="s">
        <v>1288</v>
      </c>
      <c r="J107" s="247">
        <v>120</v>
      </c>
      <c r="K107" s="259"/>
    </row>
    <row r="108" spans="2:11" s="1" customFormat="1" ht="15" customHeight="1">
      <c r="B108" s="270"/>
      <c r="C108" s="247" t="s">
        <v>1291</v>
      </c>
      <c r="D108" s="247"/>
      <c r="E108" s="247"/>
      <c r="F108" s="268" t="s">
        <v>1292</v>
      </c>
      <c r="G108" s="247"/>
      <c r="H108" s="247" t="s">
        <v>1326</v>
      </c>
      <c r="I108" s="247" t="s">
        <v>1288</v>
      </c>
      <c r="J108" s="247">
        <v>50</v>
      </c>
      <c r="K108" s="259"/>
    </row>
    <row r="109" spans="2:11" s="1" customFormat="1" ht="15" customHeight="1">
      <c r="B109" s="270"/>
      <c r="C109" s="247" t="s">
        <v>1294</v>
      </c>
      <c r="D109" s="247"/>
      <c r="E109" s="247"/>
      <c r="F109" s="268" t="s">
        <v>1286</v>
      </c>
      <c r="G109" s="247"/>
      <c r="H109" s="247" t="s">
        <v>1326</v>
      </c>
      <c r="I109" s="247" t="s">
        <v>1296</v>
      </c>
      <c r="J109" s="247"/>
      <c r="K109" s="259"/>
    </row>
    <row r="110" spans="2:11" s="1" customFormat="1" ht="15" customHeight="1">
      <c r="B110" s="270"/>
      <c r="C110" s="247" t="s">
        <v>1305</v>
      </c>
      <c r="D110" s="247"/>
      <c r="E110" s="247"/>
      <c r="F110" s="268" t="s">
        <v>1292</v>
      </c>
      <c r="G110" s="247"/>
      <c r="H110" s="247" t="s">
        <v>1326</v>
      </c>
      <c r="I110" s="247" t="s">
        <v>1288</v>
      </c>
      <c r="J110" s="247">
        <v>50</v>
      </c>
      <c r="K110" s="259"/>
    </row>
    <row r="111" spans="2:11" s="1" customFormat="1" ht="15" customHeight="1">
      <c r="B111" s="270"/>
      <c r="C111" s="247" t="s">
        <v>1313</v>
      </c>
      <c r="D111" s="247"/>
      <c r="E111" s="247"/>
      <c r="F111" s="268" t="s">
        <v>1292</v>
      </c>
      <c r="G111" s="247"/>
      <c r="H111" s="247" t="s">
        <v>1326</v>
      </c>
      <c r="I111" s="247" t="s">
        <v>1288</v>
      </c>
      <c r="J111" s="247">
        <v>50</v>
      </c>
      <c r="K111" s="259"/>
    </row>
    <row r="112" spans="2:11" s="1" customFormat="1" ht="15" customHeight="1">
      <c r="B112" s="270"/>
      <c r="C112" s="247" t="s">
        <v>1311</v>
      </c>
      <c r="D112" s="247"/>
      <c r="E112" s="247"/>
      <c r="F112" s="268" t="s">
        <v>1292</v>
      </c>
      <c r="G112" s="247"/>
      <c r="H112" s="247" t="s">
        <v>1326</v>
      </c>
      <c r="I112" s="247" t="s">
        <v>1288</v>
      </c>
      <c r="J112" s="247">
        <v>50</v>
      </c>
      <c r="K112" s="259"/>
    </row>
    <row r="113" spans="2:11" s="1" customFormat="1" ht="15" customHeight="1">
      <c r="B113" s="270"/>
      <c r="C113" s="247" t="s">
        <v>53</v>
      </c>
      <c r="D113" s="247"/>
      <c r="E113" s="247"/>
      <c r="F113" s="268" t="s">
        <v>1286</v>
      </c>
      <c r="G113" s="247"/>
      <c r="H113" s="247" t="s">
        <v>1327</v>
      </c>
      <c r="I113" s="247" t="s">
        <v>1288</v>
      </c>
      <c r="J113" s="247">
        <v>20</v>
      </c>
      <c r="K113" s="259"/>
    </row>
    <row r="114" spans="2:11" s="1" customFormat="1" ht="15" customHeight="1">
      <c r="B114" s="270"/>
      <c r="C114" s="247" t="s">
        <v>1328</v>
      </c>
      <c r="D114" s="247"/>
      <c r="E114" s="247"/>
      <c r="F114" s="268" t="s">
        <v>1286</v>
      </c>
      <c r="G114" s="247"/>
      <c r="H114" s="247" t="s">
        <v>1329</v>
      </c>
      <c r="I114" s="247" t="s">
        <v>1288</v>
      </c>
      <c r="J114" s="247">
        <v>120</v>
      </c>
      <c r="K114" s="259"/>
    </row>
    <row r="115" spans="2:11" s="1" customFormat="1" ht="15" customHeight="1">
      <c r="B115" s="270"/>
      <c r="C115" s="247" t="s">
        <v>38</v>
      </c>
      <c r="D115" s="247"/>
      <c r="E115" s="247"/>
      <c r="F115" s="268" t="s">
        <v>1286</v>
      </c>
      <c r="G115" s="247"/>
      <c r="H115" s="247" t="s">
        <v>1330</v>
      </c>
      <c r="I115" s="247" t="s">
        <v>1321</v>
      </c>
      <c r="J115" s="247"/>
      <c r="K115" s="259"/>
    </row>
    <row r="116" spans="2:11" s="1" customFormat="1" ht="15" customHeight="1">
      <c r="B116" s="270"/>
      <c r="C116" s="247" t="s">
        <v>48</v>
      </c>
      <c r="D116" s="247"/>
      <c r="E116" s="247"/>
      <c r="F116" s="268" t="s">
        <v>1286</v>
      </c>
      <c r="G116" s="247"/>
      <c r="H116" s="247" t="s">
        <v>1331</v>
      </c>
      <c r="I116" s="247" t="s">
        <v>1321</v>
      </c>
      <c r="J116" s="247"/>
      <c r="K116" s="259"/>
    </row>
    <row r="117" spans="2:11" s="1" customFormat="1" ht="15" customHeight="1">
      <c r="B117" s="270"/>
      <c r="C117" s="247" t="s">
        <v>57</v>
      </c>
      <c r="D117" s="247"/>
      <c r="E117" s="247"/>
      <c r="F117" s="268" t="s">
        <v>1286</v>
      </c>
      <c r="G117" s="247"/>
      <c r="H117" s="247" t="s">
        <v>1332</v>
      </c>
      <c r="I117" s="247" t="s">
        <v>1333</v>
      </c>
      <c r="J117" s="247"/>
      <c r="K117" s="259"/>
    </row>
    <row r="118" spans="2:11" s="1" customFormat="1" ht="15" customHeight="1">
      <c r="B118" s="273"/>
      <c r="C118" s="279"/>
      <c r="D118" s="279"/>
      <c r="E118" s="279"/>
      <c r="F118" s="279"/>
      <c r="G118" s="279"/>
      <c r="H118" s="279"/>
      <c r="I118" s="279"/>
      <c r="J118" s="279"/>
      <c r="K118" s="275"/>
    </row>
    <row r="119" spans="2:11" s="1" customFormat="1" ht="18.75" customHeight="1">
      <c r="B119" s="280"/>
      <c r="C119" s="281"/>
      <c r="D119" s="281"/>
      <c r="E119" s="281"/>
      <c r="F119" s="282"/>
      <c r="G119" s="281"/>
      <c r="H119" s="281"/>
      <c r="I119" s="281"/>
      <c r="J119" s="281"/>
      <c r="K119" s="280"/>
    </row>
    <row r="120" spans="2:11" s="1" customFormat="1" ht="18.75" customHeight="1">
      <c r="B120" s="254"/>
      <c r="C120" s="254"/>
      <c r="D120" s="254"/>
      <c r="E120" s="254"/>
      <c r="F120" s="254"/>
      <c r="G120" s="254"/>
      <c r="H120" s="254"/>
      <c r="I120" s="254"/>
      <c r="J120" s="254"/>
      <c r="K120" s="254"/>
    </row>
    <row r="121" spans="2:11" s="1" customFormat="1" ht="7.5" customHeight="1">
      <c r="B121" s="283"/>
      <c r="C121" s="284"/>
      <c r="D121" s="284"/>
      <c r="E121" s="284"/>
      <c r="F121" s="284"/>
      <c r="G121" s="284"/>
      <c r="H121" s="284"/>
      <c r="I121" s="284"/>
      <c r="J121" s="284"/>
      <c r="K121" s="285"/>
    </row>
    <row r="122" spans="2:11" s="1" customFormat="1" ht="45" customHeight="1">
      <c r="B122" s="286"/>
      <c r="C122" s="374" t="s">
        <v>1334</v>
      </c>
      <c r="D122" s="374"/>
      <c r="E122" s="374"/>
      <c r="F122" s="374"/>
      <c r="G122" s="374"/>
      <c r="H122" s="374"/>
      <c r="I122" s="374"/>
      <c r="J122" s="374"/>
      <c r="K122" s="287"/>
    </row>
    <row r="123" spans="2:11" s="1" customFormat="1" ht="17.25" customHeight="1">
      <c r="B123" s="288"/>
      <c r="C123" s="260" t="s">
        <v>1280</v>
      </c>
      <c r="D123" s="260"/>
      <c r="E123" s="260"/>
      <c r="F123" s="260" t="s">
        <v>1281</v>
      </c>
      <c r="G123" s="261"/>
      <c r="H123" s="260" t="s">
        <v>54</v>
      </c>
      <c r="I123" s="260" t="s">
        <v>57</v>
      </c>
      <c r="J123" s="260" t="s">
        <v>1282</v>
      </c>
      <c r="K123" s="289"/>
    </row>
    <row r="124" spans="2:11" s="1" customFormat="1" ht="17.25" customHeight="1">
      <c r="B124" s="288"/>
      <c r="C124" s="262" t="s">
        <v>1283</v>
      </c>
      <c r="D124" s="262"/>
      <c r="E124" s="262"/>
      <c r="F124" s="263" t="s">
        <v>1284</v>
      </c>
      <c r="G124" s="264"/>
      <c r="H124" s="262"/>
      <c r="I124" s="262"/>
      <c r="J124" s="262" t="s">
        <v>1285</v>
      </c>
      <c r="K124" s="289"/>
    </row>
    <row r="125" spans="2:11" s="1" customFormat="1" ht="5.25" customHeight="1">
      <c r="B125" s="290"/>
      <c r="C125" s="265"/>
      <c r="D125" s="265"/>
      <c r="E125" s="265"/>
      <c r="F125" s="265"/>
      <c r="G125" s="291"/>
      <c r="H125" s="265"/>
      <c r="I125" s="265"/>
      <c r="J125" s="265"/>
      <c r="K125" s="292"/>
    </row>
    <row r="126" spans="2:11" s="1" customFormat="1" ht="15" customHeight="1">
      <c r="B126" s="290"/>
      <c r="C126" s="247" t="s">
        <v>1289</v>
      </c>
      <c r="D126" s="267"/>
      <c r="E126" s="267"/>
      <c r="F126" s="268" t="s">
        <v>1286</v>
      </c>
      <c r="G126" s="247"/>
      <c r="H126" s="247" t="s">
        <v>1326</v>
      </c>
      <c r="I126" s="247" t="s">
        <v>1288</v>
      </c>
      <c r="J126" s="247">
        <v>120</v>
      </c>
      <c r="K126" s="293"/>
    </row>
    <row r="127" spans="2:11" s="1" customFormat="1" ht="15" customHeight="1">
      <c r="B127" s="290"/>
      <c r="C127" s="247" t="s">
        <v>1335</v>
      </c>
      <c r="D127" s="247"/>
      <c r="E127" s="247"/>
      <c r="F127" s="268" t="s">
        <v>1286</v>
      </c>
      <c r="G127" s="247"/>
      <c r="H127" s="247" t="s">
        <v>1336</v>
      </c>
      <c r="I127" s="247" t="s">
        <v>1288</v>
      </c>
      <c r="J127" s="247" t="s">
        <v>1337</v>
      </c>
      <c r="K127" s="293"/>
    </row>
    <row r="128" spans="2:11" s="1" customFormat="1" ht="15" customHeight="1">
      <c r="B128" s="290"/>
      <c r="C128" s="247" t="s">
        <v>1234</v>
      </c>
      <c r="D128" s="247"/>
      <c r="E128" s="247"/>
      <c r="F128" s="268" t="s">
        <v>1286</v>
      </c>
      <c r="G128" s="247"/>
      <c r="H128" s="247" t="s">
        <v>1338</v>
      </c>
      <c r="I128" s="247" t="s">
        <v>1288</v>
      </c>
      <c r="J128" s="247" t="s">
        <v>1337</v>
      </c>
      <c r="K128" s="293"/>
    </row>
    <row r="129" spans="2:11" s="1" customFormat="1" ht="15" customHeight="1">
      <c r="B129" s="290"/>
      <c r="C129" s="247" t="s">
        <v>1297</v>
      </c>
      <c r="D129" s="247"/>
      <c r="E129" s="247"/>
      <c r="F129" s="268" t="s">
        <v>1292</v>
      </c>
      <c r="G129" s="247"/>
      <c r="H129" s="247" t="s">
        <v>1298</v>
      </c>
      <c r="I129" s="247" t="s">
        <v>1288</v>
      </c>
      <c r="J129" s="247">
        <v>15</v>
      </c>
      <c r="K129" s="293"/>
    </row>
    <row r="130" spans="2:11" s="1" customFormat="1" ht="15" customHeight="1">
      <c r="B130" s="290"/>
      <c r="C130" s="271" t="s">
        <v>1299</v>
      </c>
      <c r="D130" s="271"/>
      <c r="E130" s="271"/>
      <c r="F130" s="272" t="s">
        <v>1292</v>
      </c>
      <c r="G130" s="271"/>
      <c r="H130" s="271" t="s">
        <v>1300</v>
      </c>
      <c r="I130" s="271" t="s">
        <v>1288</v>
      </c>
      <c r="J130" s="271">
        <v>15</v>
      </c>
      <c r="K130" s="293"/>
    </row>
    <row r="131" spans="2:11" s="1" customFormat="1" ht="15" customHeight="1">
      <c r="B131" s="290"/>
      <c r="C131" s="271" t="s">
        <v>1301</v>
      </c>
      <c r="D131" s="271"/>
      <c r="E131" s="271"/>
      <c r="F131" s="272" t="s">
        <v>1292</v>
      </c>
      <c r="G131" s="271"/>
      <c r="H131" s="271" t="s">
        <v>1302</v>
      </c>
      <c r="I131" s="271" t="s">
        <v>1288</v>
      </c>
      <c r="J131" s="271">
        <v>20</v>
      </c>
      <c r="K131" s="293"/>
    </row>
    <row r="132" spans="2:11" s="1" customFormat="1" ht="15" customHeight="1">
      <c r="B132" s="290"/>
      <c r="C132" s="271" t="s">
        <v>1303</v>
      </c>
      <c r="D132" s="271"/>
      <c r="E132" s="271"/>
      <c r="F132" s="272" t="s">
        <v>1292</v>
      </c>
      <c r="G132" s="271"/>
      <c r="H132" s="271" t="s">
        <v>1304</v>
      </c>
      <c r="I132" s="271" t="s">
        <v>1288</v>
      </c>
      <c r="J132" s="271">
        <v>20</v>
      </c>
      <c r="K132" s="293"/>
    </row>
    <row r="133" spans="2:11" s="1" customFormat="1" ht="15" customHeight="1">
      <c r="B133" s="290"/>
      <c r="C133" s="247" t="s">
        <v>1291</v>
      </c>
      <c r="D133" s="247"/>
      <c r="E133" s="247"/>
      <c r="F133" s="268" t="s">
        <v>1292</v>
      </c>
      <c r="G133" s="247"/>
      <c r="H133" s="247" t="s">
        <v>1326</v>
      </c>
      <c r="I133" s="247" t="s">
        <v>1288</v>
      </c>
      <c r="J133" s="247">
        <v>50</v>
      </c>
      <c r="K133" s="293"/>
    </row>
    <row r="134" spans="2:11" s="1" customFormat="1" ht="15" customHeight="1">
      <c r="B134" s="290"/>
      <c r="C134" s="247" t="s">
        <v>1305</v>
      </c>
      <c r="D134" s="247"/>
      <c r="E134" s="247"/>
      <c r="F134" s="268" t="s">
        <v>1292</v>
      </c>
      <c r="G134" s="247"/>
      <c r="H134" s="247" t="s">
        <v>1326</v>
      </c>
      <c r="I134" s="247" t="s">
        <v>1288</v>
      </c>
      <c r="J134" s="247">
        <v>50</v>
      </c>
      <c r="K134" s="293"/>
    </row>
    <row r="135" spans="2:11" s="1" customFormat="1" ht="15" customHeight="1">
      <c r="B135" s="290"/>
      <c r="C135" s="247" t="s">
        <v>1311</v>
      </c>
      <c r="D135" s="247"/>
      <c r="E135" s="247"/>
      <c r="F135" s="268" t="s">
        <v>1292</v>
      </c>
      <c r="G135" s="247"/>
      <c r="H135" s="247" t="s">
        <v>1326</v>
      </c>
      <c r="I135" s="247" t="s">
        <v>1288</v>
      </c>
      <c r="J135" s="247">
        <v>50</v>
      </c>
      <c r="K135" s="293"/>
    </row>
    <row r="136" spans="2:11" s="1" customFormat="1" ht="15" customHeight="1">
      <c r="B136" s="290"/>
      <c r="C136" s="247" t="s">
        <v>1313</v>
      </c>
      <c r="D136" s="247"/>
      <c r="E136" s="247"/>
      <c r="F136" s="268" t="s">
        <v>1292</v>
      </c>
      <c r="G136" s="247"/>
      <c r="H136" s="247" t="s">
        <v>1326</v>
      </c>
      <c r="I136" s="247" t="s">
        <v>1288</v>
      </c>
      <c r="J136" s="247">
        <v>50</v>
      </c>
      <c r="K136" s="293"/>
    </row>
    <row r="137" spans="2:11" s="1" customFormat="1" ht="15" customHeight="1">
      <c r="B137" s="290"/>
      <c r="C137" s="247" t="s">
        <v>1314</v>
      </c>
      <c r="D137" s="247"/>
      <c r="E137" s="247"/>
      <c r="F137" s="268" t="s">
        <v>1292</v>
      </c>
      <c r="G137" s="247"/>
      <c r="H137" s="247" t="s">
        <v>1339</v>
      </c>
      <c r="I137" s="247" t="s">
        <v>1288</v>
      </c>
      <c r="J137" s="247">
        <v>255</v>
      </c>
      <c r="K137" s="293"/>
    </row>
    <row r="138" spans="2:11" s="1" customFormat="1" ht="15" customHeight="1">
      <c r="B138" s="290"/>
      <c r="C138" s="247" t="s">
        <v>1316</v>
      </c>
      <c r="D138" s="247"/>
      <c r="E138" s="247"/>
      <c r="F138" s="268" t="s">
        <v>1286</v>
      </c>
      <c r="G138" s="247"/>
      <c r="H138" s="247" t="s">
        <v>1340</v>
      </c>
      <c r="I138" s="247" t="s">
        <v>1318</v>
      </c>
      <c r="J138" s="247"/>
      <c r="K138" s="293"/>
    </row>
    <row r="139" spans="2:11" s="1" customFormat="1" ht="15" customHeight="1">
      <c r="B139" s="290"/>
      <c r="C139" s="247" t="s">
        <v>1319</v>
      </c>
      <c r="D139" s="247"/>
      <c r="E139" s="247"/>
      <c r="F139" s="268" t="s">
        <v>1286</v>
      </c>
      <c r="G139" s="247"/>
      <c r="H139" s="247" t="s">
        <v>1341</v>
      </c>
      <c r="I139" s="247" t="s">
        <v>1321</v>
      </c>
      <c r="J139" s="247"/>
      <c r="K139" s="293"/>
    </row>
    <row r="140" spans="2:11" s="1" customFormat="1" ht="15" customHeight="1">
      <c r="B140" s="290"/>
      <c r="C140" s="247" t="s">
        <v>1322</v>
      </c>
      <c r="D140" s="247"/>
      <c r="E140" s="247"/>
      <c r="F140" s="268" t="s">
        <v>1286</v>
      </c>
      <c r="G140" s="247"/>
      <c r="H140" s="247" t="s">
        <v>1322</v>
      </c>
      <c r="I140" s="247" t="s">
        <v>1321</v>
      </c>
      <c r="J140" s="247"/>
      <c r="K140" s="293"/>
    </row>
    <row r="141" spans="2:11" s="1" customFormat="1" ht="15" customHeight="1">
      <c r="B141" s="290"/>
      <c r="C141" s="247" t="s">
        <v>38</v>
      </c>
      <c r="D141" s="247"/>
      <c r="E141" s="247"/>
      <c r="F141" s="268" t="s">
        <v>1286</v>
      </c>
      <c r="G141" s="247"/>
      <c r="H141" s="247" t="s">
        <v>1342</v>
      </c>
      <c r="I141" s="247" t="s">
        <v>1321</v>
      </c>
      <c r="J141" s="247"/>
      <c r="K141" s="293"/>
    </row>
    <row r="142" spans="2:11" s="1" customFormat="1" ht="15" customHeight="1">
      <c r="B142" s="290"/>
      <c r="C142" s="247" t="s">
        <v>1343</v>
      </c>
      <c r="D142" s="247"/>
      <c r="E142" s="247"/>
      <c r="F142" s="268" t="s">
        <v>1286</v>
      </c>
      <c r="G142" s="247"/>
      <c r="H142" s="247" t="s">
        <v>1344</v>
      </c>
      <c r="I142" s="247" t="s">
        <v>1321</v>
      </c>
      <c r="J142" s="247"/>
      <c r="K142" s="293"/>
    </row>
    <row r="143" spans="2:11" s="1" customFormat="1" ht="15" customHeight="1">
      <c r="B143" s="294"/>
      <c r="C143" s="295"/>
      <c r="D143" s="295"/>
      <c r="E143" s="295"/>
      <c r="F143" s="295"/>
      <c r="G143" s="295"/>
      <c r="H143" s="295"/>
      <c r="I143" s="295"/>
      <c r="J143" s="295"/>
      <c r="K143" s="296"/>
    </row>
    <row r="144" spans="2:11" s="1" customFormat="1" ht="18.75" customHeight="1">
      <c r="B144" s="281"/>
      <c r="C144" s="281"/>
      <c r="D144" s="281"/>
      <c r="E144" s="281"/>
      <c r="F144" s="282"/>
      <c r="G144" s="281"/>
      <c r="H144" s="281"/>
      <c r="I144" s="281"/>
      <c r="J144" s="281"/>
      <c r="K144" s="281"/>
    </row>
    <row r="145" spans="2:11" s="1" customFormat="1" ht="18.75" customHeight="1">
      <c r="B145" s="254"/>
      <c r="C145" s="254"/>
      <c r="D145" s="254"/>
      <c r="E145" s="254"/>
      <c r="F145" s="254"/>
      <c r="G145" s="254"/>
      <c r="H145" s="254"/>
      <c r="I145" s="254"/>
      <c r="J145" s="254"/>
      <c r="K145" s="254"/>
    </row>
    <row r="146" spans="2:11" s="1" customFormat="1" ht="7.5" customHeight="1">
      <c r="B146" s="255"/>
      <c r="C146" s="256"/>
      <c r="D146" s="256"/>
      <c r="E146" s="256"/>
      <c r="F146" s="256"/>
      <c r="G146" s="256"/>
      <c r="H146" s="256"/>
      <c r="I146" s="256"/>
      <c r="J146" s="256"/>
      <c r="K146" s="257"/>
    </row>
    <row r="147" spans="2:11" s="1" customFormat="1" ht="45" customHeight="1">
      <c r="B147" s="258"/>
      <c r="C147" s="376" t="s">
        <v>1345</v>
      </c>
      <c r="D147" s="376"/>
      <c r="E147" s="376"/>
      <c r="F147" s="376"/>
      <c r="G147" s="376"/>
      <c r="H147" s="376"/>
      <c r="I147" s="376"/>
      <c r="J147" s="376"/>
      <c r="K147" s="259"/>
    </row>
    <row r="148" spans="2:11" s="1" customFormat="1" ht="17.25" customHeight="1">
      <c r="B148" s="258"/>
      <c r="C148" s="260" t="s">
        <v>1280</v>
      </c>
      <c r="D148" s="260"/>
      <c r="E148" s="260"/>
      <c r="F148" s="260" t="s">
        <v>1281</v>
      </c>
      <c r="G148" s="261"/>
      <c r="H148" s="260" t="s">
        <v>54</v>
      </c>
      <c r="I148" s="260" t="s">
        <v>57</v>
      </c>
      <c r="J148" s="260" t="s">
        <v>1282</v>
      </c>
      <c r="K148" s="259"/>
    </row>
    <row r="149" spans="2:11" s="1" customFormat="1" ht="17.25" customHeight="1">
      <c r="B149" s="258"/>
      <c r="C149" s="262" t="s">
        <v>1283</v>
      </c>
      <c r="D149" s="262"/>
      <c r="E149" s="262"/>
      <c r="F149" s="263" t="s">
        <v>1284</v>
      </c>
      <c r="G149" s="264"/>
      <c r="H149" s="262"/>
      <c r="I149" s="262"/>
      <c r="J149" s="262" t="s">
        <v>1285</v>
      </c>
      <c r="K149" s="259"/>
    </row>
    <row r="150" spans="2:11" s="1" customFormat="1" ht="5.25" customHeight="1">
      <c r="B150" s="270"/>
      <c r="C150" s="265"/>
      <c r="D150" s="265"/>
      <c r="E150" s="265"/>
      <c r="F150" s="265"/>
      <c r="G150" s="266"/>
      <c r="H150" s="265"/>
      <c r="I150" s="265"/>
      <c r="J150" s="265"/>
      <c r="K150" s="293"/>
    </row>
    <row r="151" spans="2:11" s="1" customFormat="1" ht="15" customHeight="1">
      <c r="B151" s="270"/>
      <c r="C151" s="297" t="s">
        <v>1289</v>
      </c>
      <c r="D151" s="247"/>
      <c r="E151" s="247"/>
      <c r="F151" s="298" t="s">
        <v>1286</v>
      </c>
      <c r="G151" s="247"/>
      <c r="H151" s="297" t="s">
        <v>1326</v>
      </c>
      <c r="I151" s="297" t="s">
        <v>1288</v>
      </c>
      <c r="J151" s="297">
        <v>120</v>
      </c>
      <c r="K151" s="293"/>
    </row>
    <row r="152" spans="2:11" s="1" customFormat="1" ht="15" customHeight="1">
      <c r="B152" s="270"/>
      <c r="C152" s="297" t="s">
        <v>1335</v>
      </c>
      <c r="D152" s="247"/>
      <c r="E152" s="247"/>
      <c r="F152" s="298" t="s">
        <v>1286</v>
      </c>
      <c r="G152" s="247"/>
      <c r="H152" s="297" t="s">
        <v>1346</v>
      </c>
      <c r="I152" s="297" t="s">
        <v>1288</v>
      </c>
      <c r="J152" s="297" t="s">
        <v>1337</v>
      </c>
      <c r="K152" s="293"/>
    </row>
    <row r="153" spans="2:11" s="1" customFormat="1" ht="15" customHeight="1">
      <c r="B153" s="270"/>
      <c r="C153" s="297" t="s">
        <v>1234</v>
      </c>
      <c r="D153" s="247"/>
      <c r="E153" s="247"/>
      <c r="F153" s="298" t="s">
        <v>1286</v>
      </c>
      <c r="G153" s="247"/>
      <c r="H153" s="297" t="s">
        <v>1347</v>
      </c>
      <c r="I153" s="297" t="s">
        <v>1288</v>
      </c>
      <c r="J153" s="297" t="s">
        <v>1337</v>
      </c>
      <c r="K153" s="293"/>
    </row>
    <row r="154" spans="2:11" s="1" customFormat="1" ht="15" customHeight="1">
      <c r="B154" s="270"/>
      <c r="C154" s="297" t="s">
        <v>1291</v>
      </c>
      <c r="D154" s="247"/>
      <c r="E154" s="247"/>
      <c r="F154" s="298" t="s">
        <v>1292</v>
      </c>
      <c r="G154" s="247"/>
      <c r="H154" s="297" t="s">
        <v>1326</v>
      </c>
      <c r="I154" s="297" t="s">
        <v>1288</v>
      </c>
      <c r="J154" s="297">
        <v>50</v>
      </c>
      <c r="K154" s="293"/>
    </row>
    <row r="155" spans="2:11" s="1" customFormat="1" ht="15" customHeight="1">
      <c r="B155" s="270"/>
      <c r="C155" s="297" t="s">
        <v>1294</v>
      </c>
      <c r="D155" s="247"/>
      <c r="E155" s="247"/>
      <c r="F155" s="298" t="s">
        <v>1286</v>
      </c>
      <c r="G155" s="247"/>
      <c r="H155" s="297" t="s">
        <v>1326</v>
      </c>
      <c r="I155" s="297" t="s">
        <v>1296</v>
      </c>
      <c r="J155" s="297"/>
      <c r="K155" s="293"/>
    </row>
    <row r="156" spans="2:11" s="1" customFormat="1" ht="15" customHeight="1">
      <c r="B156" s="270"/>
      <c r="C156" s="297" t="s">
        <v>1305</v>
      </c>
      <c r="D156" s="247"/>
      <c r="E156" s="247"/>
      <c r="F156" s="298" t="s">
        <v>1292</v>
      </c>
      <c r="G156" s="247"/>
      <c r="H156" s="297" t="s">
        <v>1326</v>
      </c>
      <c r="I156" s="297" t="s">
        <v>1288</v>
      </c>
      <c r="J156" s="297">
        <v>50</v>
      </c>
      <c r="K156" s="293"/>
    </row>
    <row r="157" spans="2:11" s="1" customFormat="1" ht="15" customHeight="1">
      <c r="B157" s="270"/>
      <c r="C157" s="297" t="s">
        <v>1313</v>
      </c>
      <c r="D157" s="247"/>
      <c r="E157" s="247"/>
      <c r="F157" s="298" t="s">
        <v>1292</v>
      </c>
      <c r="G157" s="247"/>
      <c r="H157" s="297" t="s">
        <v>1326</v>
      </c>
      <c r="I157" s="297" t="s">
        <v>1288</v>
      </c>
      <c r="J157" s="297">
        <v>50</v>
      </c>
      <c r="K157" s="293"/>
    </row>
    <row r="158" spans="2:11" s="1" customFormat="1" ht="15" customHeight="1">
      <c r="B158" s="270"/>
      <c r="C158" s="297" t="s">
        <v>1311</v>
      </c>
      <c r="D158" s="247"/>
      <c r="E158" s="247"/>
      <c r="F158" s="298" t="s">
        <v>1292</v>
      </c>
      <c r="G158" s="247"/>
      <c r="H158" s="297" t="s">
        <v>1326</v>
      </c>
      <c r="I158" s="297" t="s">
        <v>1288</v>
      </c>
      <c r="J158" s="297">
        <v>50</v>
      </c>
      <c r="K158" s="293"/>
    </row>
    <row r="159" spans="2:11" s="1" customFormat="1" ht="15" customHeight="1">
      <c r="B159" s="270"/>
      <c r="C159" s="297" t="s">
        <v>112</v>
      </c>
      <c r="D159" s="247"/>
      <c r="E159" s="247"/>
      <c r="F159" s="298" t="s">
        <v>1286</v>
      </c>
      <c r="G159" s="247"/>
      <c r="H159" s="297" t="s">
        <v>1348</v>
      </c>
      <c r="I159" s="297" t="s">
        <v>1288</v>
      </c>
      <c r="J159" s="297" t="s">
        <v>1349</v>
      </c>
      <c r="K159" s="293"/>
    </row>
    <row r="160" spans="2:11" s="1" customFormat="1" ht="15" customHeight="1">
      <c r="B160" s="270"/>
      <c r="C160" s="297" t="s">
        <v>1350</v>
      </c>
      <c r="D160" s="247"/>
      <c r="E160" s="247"/>
      <c r="F160" s="298" t="s">
        <v>1286</v>
      </c>
      <c r="G160" s="247"/>
      <c r="H160" s="297" t="s">
        <v>1351</v>
      </c>
      <c r="I160" s="297" t="s">
        <v>1321</v>
      </c>
      <c r="J160" s="297"/>
      <c r="K160" s="293"/>
    </row>
    <row r="161" spans="2:11" s="1" customFormat="1" ht="15" customHeight="1">
      <c r="B161" s="299"/>
      <c r="C161" s="279"/>
      <c r="D161" s="279"/>
      <c r="E161" s="279"/>
      <c r="F161" s="279"/>
      <c r="G161" s="279"/>
      <c r="H161" s="279"/>
      <c r="I161" s="279"/>
      <c r="J161" s="279"/>
      <c r="K161" s="300"/>
    </row>
    <row r="162" spans="2:11" s="1" customFormat="1" ht="18.75" customHeight="1">
      <c r="B162" s="281"/>
      <c r="C162" s="291"/>
      <c r="D162" s="291"/>
      <c r="E162" s="291"/>
      <c r="F162" s="301"/>
      <c r="G162" s="291"/>
      <c r="H162" s="291"/>
      <c r="I162" s="291"/>
      <c r="J162" s="291"/>
      <c r="K162" s="281"/>
    </row>
    <row r="163" spans="2:11" s="1" customFormat="1" ht="18.75" customHeight="1">
      <c r="B163" s="254"/>
      <c r="C163" s="254"/>
      <c r="D163" s="254"/>
      <c r="E163" s="254"/>
      <c r="F163" s="254"/>
      <c r="G163" s="254"/>
      <c r="H163" s="254"/>
      <c r="I163" s="254"/>
      <c r="J163" s="254"/>
      <c r="K163" s="254"/>
    </row>
    <row r="164" spans="2:11" s="1" customFormat="1" ht="7.5" customHeight="1">
      <c r="B164" s="236"/>
      <c r="C164" s="237"/>
      <c r="D164" s="237"/>
      <c r="E164" s="237"/>
      <c r="F164" s="237"/>
      <c r="G164" s="237"/>
      <c r="H164" s="237"/>
      <c r="I164" s="237"/>
      <c r="J164" s="237"/>
      <c r="K164" s="238"/>
    </row>
    <row r="165" spans="2:11" s="1" customFormat="1" ht="45" customHeight="1">
      <c r="B165" s="239"/>
      <c r="C165" s="374" t="s">
        <v>1352</v>
      </c>
      <c r="D165" s="374"/>
      <c r="E165" s="374"/>
      <c r="F165" s="374"/>
      <c r="G165" s="374"/>
      <c r="H165" s="374"/>
      <c r="I165" s="374"/>
      <c r="J165" s="374"/>
      <c r="K165" s="240"/>
    </row>
    <row r="166" spans="2:11" s="1" customFormat="1" ht="17.25" customHeight="1">
      <c r="B166" s="239"/>
      <c r="C166" s="260" t="s">
        <v>1280</v>
      </c>
      <c r="D166" s="260"/>
      <c r="E166" s="260"/>
      <c r="F166" s="260" t="s">
        <v>1281</v>
      </c>
      <c r="G166" s="302"/>
      <c r="H166" s="303" t="s">
        <v>54</v>
      </c>
      <c r="I166" s="303" t="s">
        <v>57</v>
      </c>
      <c r="J166" s="260" t="s">
        <v>1282</v>
      </c>
      <c r="K166" s="240"/>
    </row>
    <row r="167" spans="2:11" s="1" customFormat="1" ht="17.25" customHeight="1">
      <c r="B167" s="241"/>
      <c r="C167" s="262" t="s">
        <v>1283</v>
      </c>
      <c r="D167" s="262"/>
      <c r="E167" s="262"/>
      <c r="F167" s="263" t="s">
        <v>1284</v>
      </c>
      <c r="G167" s="304"/>
      <c r="H167" s="305"/>
      <c r="I167" s="305"/>
      <c r="J167" s="262" t="s">
        <v>1285</v>
      </c>
      <c r="K167" s="242"/>
    </row>
    <row r="168" spans="2:11" s="1" customFormat="1" ht="5.25" customHeight="1">
      <c r="B168" s="270"/>
      <c r="C168" s="265"/>
      <c r="D168" s="265"/>
      <c r="E168" s="265"/>
      <c r="F168" s="265"/>
      <c r="G168" s="266"/>
      <c r="H168" s="265"/>
      <c r="I168" s="265"/>
      <c r="J168" s="265"/>
      <c r="K168" s="293"/>
    </row>
    <row r="169" spans="2:11" s="1" customFormat="1" ht="15" customHeight="1">
      <c r="B169" s="270"/>
      <c r="C169" s="247" t="s">
        <v>1289</v>
      </c>
      <c r="D169" s="247"/>
      <c r="E169" s="247"/>
      <c r="F169" s="268" t="s">
        <v>1286</v>
      </c>
      <c r="G169" s="247"/>
      <c r="H169" s="247" t="s">
        <v>1326</v>
      </c>
      <c r="I169" s="247" t="s">
        <v>1288</v>
      </c>
      <c r="J169" s="247">
        <v>120</v>
      </c>
      <c r="K169" s="293"/>
    </row>
    <row r="170" spans="2:11" s="1" customFormat="1" ht="15" customHeight="1">
      <c r="B170" s="270"/>
      <c r="C170" s="247" t="s">
        <v>1335</v>
      </c>
      <c r="D170" s="247"/>
      <c r="E170" s="247"/>
      <c r="F170" s="268" t="s">
        <v>1286</v>
      </c>
      <c r="G170" s="247"/>
      <c r="H170" s="247" t="s">
        <v>1336</v>
      </c>
      <c r="I170" s="247" t="s">
        <v>1288</v>
      </c>
      <c r="J170" s="247" t="s">
        <v>1337</v>
      </c>
      <c r="K170" s="293"/>
    </row>
    <row r="171" spans="2:11" s="1" customFormat="1" ht="15" customHeight="1">
      <c r="B171" s="270"/>
      <c r="C171" s="247" t="s">
        <v>1234</v>
      </c>
      <c r="D171" s="247"/>
      <c r="E171" s="247"/>
      <c r="F171" s="268" t="s">
        <v>1286</v>
      </c>
      <c r="G171" s="247"/>
      <c r="H171" s="247" t="s">
        <v>1353</v>
      </c>
      <c r="I171" s="247" t="s">
        <v>1288</v>
      </c>
      <c r="J171" s="247" t="s">
        <v>1337</v>
      </c>
      <c r="K171" s="293"/>
    </row>
    <row r="172" spans="2:11" s="1" customFormat="1" ht="15" customHeight="1">
      <c r="B172" s="270"/>
      <c r="C172" s="247" t="s">
        <v>1291</v>
      </c>
      <c r="D172" s="247"/>
      <c r="E172" s="247"/>
      <c r="F172" s="268" t="s">
        <v>1292</v>
      </c>
      <c r="G172" s="247"/>
      <c r="H172" s="247" t="s">
        <v>1353</v>
      </c>
      <c r="I172" s="247" t="s">
        <v>1288</v>
      </c>
      <c r="J172" s="247">
        <v>50</v>
      </c>
      <c r="K172" s="293"/>
    </row>
    <row r="173" spans="2:11" s="1" customFormat="1" ht="15" customHeight="1">
      <c r="B173" s="270"/>
      <c r="C173" s="247" t="s">
        <v>1294</v>
      </c>
      <c r="D173" s="247"/>
      <c r="E173" s="247"/>
      <c r="F173" s="268" t="s">
        <v>1286</v>
      </c>
      <c r="G173" s="247"/>
      <c r="H173" s="247" t="s">
        <v>1353</v>
      </c>
      <c r="I173" s="247" t="s">
        <v>1296</v>
      </c>
      <c r="J173" s="247"/>
      <c r="K173" s="293"/>
    </row>
    <row r="174" spans="2:11" s="1" customFormat="1" ht="15" customHeight="1">
      <c r="B174" s="270"/>
      <c r="C174" s="247" t="s">
        <v>1305</v>
      </c>
      <c r="D174" s="247"/>
      <c r="E174" s="247"/>
      <c r="F174" s="268" t="s">
        <v>1292</v>
      </c>
      <c r="G174" s="247"/>
      <c r="H174" s="247" t="s">
        <v>1353</v>
      </c>
      <c r="I174" s="247" t="s">
        <v>1288</v>
      </c>
      <c r="J174" s="247">
        <v>50</v>
      </c>
      <c r="K174" s="293"/>
    </row>
    <row r="175" spans="2:11" s="1" customFormat="1" ht="15" customHeight="1">
      <c r="B175" s="270"/>
      <c r="C175" s="247" t="s">
        <v>1313</v>
      </c>
      <c r="D175" s="247"/>
      <c r="E175" s="247"/>
      <c r="F175" s="268" t="s">
        <v>1292</v>
      </c>
      <c r="G175" s="247"/>
      <c r="H175" s="247" t="s">
        <v>1353</v>
      </c>
      <c r="I175" s="247" t="s">
        <v>1288</v>
      </c>
      <c r="J175" s="247">
        <v>50</v>
      </c>
      <c r="K175" s="293"/>
    </row>
    <row r="176" spans="2:11" s="1" customFormat="1" ht="15" customHeight="1">
      <c r="B176" s="270"/>
      <c r="C176" s="247" t="s">
        <v>1311</v>
      </c>
      <c r="D176" s="247"/>
      <c r="E176" s="247"/>
      <c r="F176" s="268" t="s">
        <v>1292</v>
      </c>
      <c r="G176" s="247"/>
      <c r="H176" s="247" t="s">
        <v>1353</v>
      </c>
      <c r="I176" s="247" t="s">
        <v>1288</v>
      </c>
      <c r="J176" s="247">
        <v>50</v>
      </c>
      <c r="K176" s="293"/>
    </row>
    <row r="177" spans="2:11" s="1" customFormat="1" ht="15" customHeight="1">
      <c r="B177" s="270"/>
      <c r="C177" s="247" t="s">
        <v>132</v>
      </c>
      <c r="D177" s="247"/>
      <c r="E177" s="247"/>
      <c r="F177" s="268" t="s">
        <v>1286</v>
      </c>
      <c r="G177" s="247"/>
      <c r="H177" s="247" t="s">
        <v>1354</v>
      </c>
      <c r="I177" s="247" t="s">
        <v>1355</v>
      </c>
      <c r="J177" s="247"/>
      <c r="K177" s="293"/>
    </row>
    <row r="178" spans="2:11" s="1" customFormat="1" ht="15" customHeight="1">
      <c r="B178" s="270"/>
      <c r="C178" s="247" t="s">
        <v>57</v>
      </c>
      <c r="D178" s="247"/>
      <c r="E178" s="247"/>
      <c r="F178" s="268" t="s">
        <v>1286</v>
      </c>
      <c r="G178" s="247"/>
      <c r="H178" s="247" t="s">
        <v>1356</v>
      </c>
      <c r="I178" s="247" t="s">
        <v>1357</v>
      </c>
      <c r="J178" s="247">
        <v>1</v>
      </c>
      <c r="K178" s="293"/>
    </row>
    <row r="179" spans="2:11" s="1" customFormat="1" ht="15" customHeight="1">
      <c r="B179" s="270"/>
      <c r="C179" s="247" t="s">
        <v>53</v>
      </c>
      <c r="D179" s="247"/>
      <c r="E179" s="247"/>
      <c r="F179" s="268" t="s">
        <v>1286</v>
      </c>
      <c r="G179" s="247"/>
      <c r="H179" s="247" t="s">
        <v>1358</v>
      </c>
      <c r="I179" s="247" t="s">
        <v>1288</v>
      </c>
      <c r="J179" s="247">
        <v>20</v>
      </c>
      <c r="K179" s="293"/>
    </row>
    <row r="180" spans="2:11" s="1" customFormat="1" ht="15" customHeight="1">
      <c r="B180" s="270"/>
      <c r="C180" s="247" t="s">
        <v>54</v>
      </c>
      <c r="D180" s="247"/>
      <c r="E180" s="247"/>
      <c r="F180" s="268" t="s">
        <v>1286</v>
      </c>
      <c r="G180" s="247"/>
      <c r="H180" s="247" t="s">
        <v>1359</v>
      </c>
      <c r="I180" s="247" t="s">
        <v>1288</v>
      </c>
      <c r="J180" s="247">
        <v>255</v>
      </c>
      <c r="K180" s="293"/>
    </row>
    <row r="181" spans="2:11" s="1" customFormat="1" ht="15" customHeight="1">
      <c r="B181" s="270"/>
      <c r="C181" s="247" t="s">
        <v>133</v>
      </c>
      <c r="D181" s="247"/>
      <c r="E181" s="247"/>
      <c r="F181" s="268" t="s">
        <v>1286</v>
      </c>
      <c r="G181" s="247"/>
      <c r="H181" s="247" t="s">
        <v>1250</v>
      </c>
      <c r="I181" s="247" t="s">
        <v>1288</v>
      </c>
      <c r="J181" s="247">
        <v>10</v>
      </c>
      <c r="K181" s="293"/>
    </row>
    <row r="182" spans="2:11" s="1" customFormat="1" ht="15" customHeight="1">
      <c r="B182" s="270"/>
      <c r="C182" s="247" t="s">
        <v>134</v>
      </c>
      <c r="D182" s="247"/>
      <c r="E182" s="247"/>
      <c r="F182" s="268" t="s">
        <v>1286</v>
      </c>
      <c r="G182" s="247"/>
      <c r="H182" s="247" t="s">
        <v>1360</v>
      </c>
      <c r="I182" s="247" t="s">
        <v>1321</v>
      </c>
      <c r="J182" s="247"/>
      <c r="K182" s="293"/>
    </row>
    <row r="183" spans="2:11" s="1" customFormat="1" ht="15" customHeight="1">
      <c r="B183" s="270"/>
      <c r="C183" s="247" t="s">
        <v>1361</v>
      </c>
      <c r="D183" s="247"/>
      <c r="E183" s="247"/>
      <c r="F183" s="268" t="s">
        <v>1286</v>
      </c>
      <c r="G183" s="247"/>
      <c r="H183" s="247" t="s">
        <v>1362</v>
      </c>
      <c r="I183" s="247" t="s">
        <v>1321</v>
      </c>
      <c r="J183" s="247"/>
      <c r="K183" s="293"/>
    </row>
    <row r="184" spans="2:11" s="1" customFormat="1" ht="15" customHeight="1">
      <c r="B184" s="270"/>
      <c r="C184" s="247" t="s">
        <v>1350</v>
      </c>
      <c r="D184" s="247"/>
      <c r="E184" s="247"/>
      <c r="F184" s="268" t="s">
        <v>1286</v>
      </c>
      <c r="G184" s="247"/>
      <c r="H184" s="247" t="s">
        <v>1363</v>
      </c>
      <c r="I184" s="247" t="s">
        <v>1321</v>
      </c>
      <c r="J184" s="247"/>
      <c r="K184" s="293"/>
    </row>
    <row r="185" spans="2:11" s="1" customFormat="1" ht="15" customHeight="1">
      <c r="B185" s="270"/>
      <c r="C185" s="247" t="s">
        <v>136</v>
      </c>
      <c r="D185" s="247"/>
      <c r="E185" s="247"/>
      <c r="F185" s="268" t="s">
        <v>1292</v>
      </c>
      <c r="G185" s="247"/>
      <c r="H185" s="247" t="s">
        <v>1364</v>
      </c>
      <c r="I185" s="247" t="s">
        <v>1288</v>
      </c>
      <c r="J185" s="247">
        <v>50</v>
      </c>
      <c r="K185" s="293"/>
    </row>
    <row r="186" spans="2:11" s="1" customFormat="1" ht="15" customHeight="1">
      <c r="B186" s="270"/>
      <c r="C186" s="247" t="s">
        <v>1365</v>
      </c>
      <c r="D186" s="247"/>
      <c r="E186" s="247"/>
      <c r="F186" s="268" t="s">
        <v>1292</v>
      </c>
      <c r="G186" s="247"/>
      <c r="H186" s="247" t="s">
        <v>1366</v>
      </c>
      <c r="I186" s="247" t="s">
        <v>1367</v>
      </c>
      <c r="J186" s="247"/>
      <c r="K186" s="293"/>
    </row>
    <row r="187" spans="2:11" s="1" customFormat="1" ht="15" customHeight="1">
      <c r="B187" s="270"/>
      <c r="C187" s="247" t="s">
        <v>1368</v>
      </c>
      <c r="D187" s="247"/>
      <c r="E187" s="247"/>
      <c r="F187" s="268" t="s">
        <v>1292</v>
      </c>
      <c r="G187" s="247"/>
      <c r="H187" s="247" t="s">
        <v>1369</v>
      </c>
      <c r="I187" s="247" t="s">
        <v>1367</v>
      </c>
      <c r="J187" s="247"/>
      <c r="K187" s="293"/>
    </row>
    <row r="188" spans="2:11" s="1" customFormat="1" ht="15" customHeight="1">
      <c r="B188" s="270"/>
      <c r="C188" s="247" t="s">
        <v>1370</v>
      </c>
      <c r="D188" s="247"/>
      <c r="E188" s="247"/>
      <c r="F188" s="268" t="s">
        <v>1292</v>
      </c>
      <c r="G188" s="247"/>
      <c r="H188" s="247" t="s">
        <v>1371</v>
      </c>
      <c r="I188" s="247" t="s">
        <v>1367</v>
      </c>
      <c r="J188" s="247"/>
      <c r="K188" s="293"/>
    </row>
    <row r="189" spans="2:11" s="1" customFormat="1" ht="15" customHeight="1">
      <c r="B189" s="270"/>
      <c r="C189" s="306" t="s">
        <v>1372</v>
      </c>
      <c r="D189" s="247"/>
      <c r="E189" s="247"/>
      <c r="F189" s="268" t="s">
        <v>1292</v>
      </c>
      <c r="G189" s="247"/>
      <c r="H189" s="247" t="s">
        <v>1373</v>
      </c>
      <c r="I189" s="247" t="s">
        <v>1374</v>
      </c>
      <c r="J189" s="307" t="s">
        <v>1375</v>
      </c>
      <c r="K189" s="293"/>
    </row>
    <row r="190" spans="2:11" s="16" customFormat="1" ht="15" customHeight="1">
      <c r="B190" s="308"/>
      <c r="C190" s="309" t="s">
        <v>1376</v>
      </c>
      <c r="D190" s="310"/>
      <c r="E190" s="310"/>
      <c r="F190" s="311" t="s">
        <v>1292</v>
      </c>
      <c r="G190" s="310"/>
      <c r="H190" s="310" t="s">
        <v>1377</v>
      </c>
      <c r="I190" s="310" t="s">
        <v>1374</v>
      </c>
      <c r="J190" s="312" t="s">
        <v>1375</v>
      </c>
      <c r="K190" s="313"/>
    </row>
    <row r="191" spans="2:11" s="1" customFormat="1" ht="15" customHeight="1">
      <c r="B191" s="270"/>
      <c r="C191" s="306" t="s">
        <v>42</v>
      </c>
      <c r="D191" s="247"/>
      <c r="E191" s="247"/>
      <c r="F191" s="268" t="s">
        <v>1286</v>
      </c>
      <c r="G191" s="247"/>
      <c r="H191" s="244" t="s">
        <v>1378</v>
      </c>
      <c r="I191" s="247" t="s">
        <v>1379</v>
      </c>
      <c r="J191" s="247"/>
      <c r="K191" s="293"/>
    </row>
    <row r="192" spans="2:11" s="1" customFormat="1" ht="15" customHeight="1">
      <c r="B192" s="270"/>
      <c r="C192" s="306" t="s">
        <v>1380</v>
      </c>
      <c r="D192" s="247"/>
      <c r="E192" s="247"/>
      <c r="F192" s="268" t="s">
        <v>1286</v>
      </c>
      <c r="G192" s="247"/>
      <c r="H192" s="247" t="s">
        <v>1381</v>
      </c>
      <c r="I192" s="247" t="s">
        <v>1321</v>
      </c>
      <c r="J192" s="247"/>
      <c r="K192" s="293"/>
    </row>
    <row r="193" spans="2:11" s="1" customFormat="1" ht="15" customHeight="1">
      <c r="B193" s="270"/>
      <c r="C193" s="306" t="s">
        <v>1382</v>
      </c>
      <c r="D193" s="247"/>
      <c r="E193" s="247"/>
      <c r="F193" s="268" t="s">
        <v>1286</v>
      </c>
      <c r="G193" s="247"/>
      <c r="H193" s="247" t="s">
        <v>1383</v>
      </c>
      <c r="I193" s="247" t="s">
        <v>1321</v>
      </c>
      <c r="J193" s="247"/>
      <c r="K193" s="293"/>
    </row>
    <row r="194" spans="2:11" s="1" customFormat="1" ht="15" customHeight="1">
      <c r="B194" s="270"/>
      <c r="C194" s="306" t="s">
        <v>1384</v>
      </c>
      <c r="D194" s="247"/>
      <c r="E194" s="247"/>
      <c r="F194" s="268" t="s">
        <v>1292</v>
      </c>
      <c r="G194" s="247"/>
      <c r="H194" s="247" t="s">
        <v>1385</v>
      </c>
      <c r="I194" s="247" t="s">
        <v>1321</v>
      </c>
      <c r="J194" s="247"/>
      <c r="K194" s="293"/>
    </row>
    <row r="195" spans="2:11" s="1" customFormat="1" ht="15" customHeight="1">
      <c r="B195" s="299"/>
      <c r="C195" s="314"/>
      <c r="D195" s="279"/>
      <c r="E195" s="279"/>
      <c r="F195" s="279"/>
      <c r="G195" s="279"/>
      <c r="H195" s="279"/>
      <c r="I195" s="279"/>
      <c r="J195" s="279"/>
      <c r="K195" s="300"/>
    </row>
    <row r="196" spans="2:11" s="1" customFormat="1" ht="18.75" customHeight="1">
      <c r="B196" s="281"/>
      <c r="C196" s="291"/>
      <c r="D196" s="291"/>
      <c r="E196" s="291"/>
      <c r="F196" s="301"/>
      <c r="G196" s="291"/>
      <c r="H196" s="291"/>
      <c r="I196" s="291"/>
      <c r="J196" s="291"/>
      <c r="K196" s="281"/>
    </row>
    <row r="197" spans="2:11" s="1" customFormat="1" ht="18.75" customHeight="1">
      <c r="B197" s="281"/>
      <c r="C197" s="291"/>
      <c r="D197" s="291"/>
      <c r="E197" s="291"/>
      <c r="F197" s="301"/>
      <c r="G197" s="291"/>
      <c r="H197" s="291"/>
      <c r="I197" s="291"/>
      <c r="J197" s="291"/>
      <c r="K197" s="281"/>
    </row>
    <row r="198" spans="2:11" s="1" customFormat="1" ht="18.75" customHeight="1">
      <c r="B198" s="254"/>
      <c r="C198" s="254"/>
      <c r="D198" s="254"/>
      <c r="E198" s="254"/>
      <c r="F198" s="254"/>
      <c r="G198" s="254"/>
      <c r="H198" s="254"/>
      <c r="I198" s="254"/>
      <c r="J198" s="254"/>
      <c r="K198" s="254"/>
    </row>
    <row r="199" spans="2:11" s="1" customFormat="1" ht="13.5">
      <c r="B199" s="236"/>
      <c r="C199" s="237"/>
      <c r="D199" s="237"/>
      <c r="E199" s="237"/>
      <c r="F199" s="237"/>
      <c r="G199" s="237"/>
      <c r="H199" s="237"/>
      <c r="I199" s="237"/>
      <c r="J199" s="237"/>
      <c r="K199" s="238"/>
    </row>
    <row r="200" spans="2:11" s="1" customFormat="1" ht="21">
      <c r="B200" s="239"/>
      <c r="C200" s="374" t="s">
        <v>1386</v>
      </c>
      <c r="D200" s="374"/>
      <c r="E200" s="374"/>
      <c r="F200" s="374"/>
      <c r="G200" s="374"/>
      <c r="H200" s="374"/>
      <c r="I200" s="374"/>
      <c r="J200" s="374"/>
      <c r="K200" s="240"/>
    </row>
    <row r="201" spans="2:11" s="1" customFormat="1" ht="25.5" customHeight="1">
      <c r="B201" s="239"/>
      <c r="C201" s="315" t="s">
        <v>1387</v>
      </c>
      <c r="D201" s="315"/>
      <c r="E201" s="315"/>
      <c r="F201" s="315" t="s">
        <v>1388</v>
      </c>
      <c r="G201" s="316"/>
      <c r="H201" s="377" t="s">
        <v>1389</v>
      </c>
      <c r="I201" s="377"/>
      <c r="J201" s="377"/>
      <c r="K201" s="240"/>
    </row>
    <row r="202" spans="2:11" s="1" customFormat="1" ht="5.25" customHeight="1">
      <c r="B202" s="270"/>
      <c r="C202" s="265"/>
      <c r="D202" s="265"/>
      <c r="E202" s="265"/>
      <c r="F202" s="265"/>
      <c r="G202" s="291"/>
      <c r="H202" s="265"/>
      <c r="I202" s="265"/>
      <c r="J202" s="265"/>
      <c r="K202" s="293"/>
    </row>
    <row r="203" spans="2:11" s="1" customFormat="1" ht="15" customHeight="1">
      <c r="B203" s="270"/>
      <c r="C203" s="247" t="s">
        <v>1379</v>
      </c>
      <c r="D203" s="247"/>
      <c r="E203" s="247"/>
      <c r="F203" s="268" t="s">
        <v>43</v>
      </c>
      <c r="G203" s="247"/>
      <c r="H203" s="378" t="s">
        <v>1390</v>
      </c>
      <c r="I203" s="378"/>
      <c r="J203" s="378"/>
      <c r="K203" s="293"/>
    </row>
    <row r="204" spans="2:11" s="1" customFormat="1" ht="15" customHeight="1">
      <c r="B204" s="270"/>
      <c r="C204" s="247"/>
      <c r="D204" s="247"/>
      <c r="E204" s="247"/>
      <c r="F204" s="268" t="s">
        <v>44</v>
      </c>
      <c r="G204" s="247"/>
      <c r="H204" s="378" t="s">
        <v>1391</v>
      </c>
      <c r="I204" s="378"/>
      <c r="J204" s="378"/>
      <c r="K204" s="293"/>
    </row>
    <row r="205" spans="2:11" s="1" customFormat="1" ht="15" customHeight="1">
      <c r="B205" s="270"/>
      <c r="C205" s="247"/>
      <c r="D205" s="247"/>
      <c r="E205" s="247"/>
      <c r="F205" s="268" t="s">
        <v>47</v>
      </c>
      <c r="G205" s="247"/>
      <c r="H205" s="378" t="s">
        <v>1392</v>
      </c>
      <c r="I205" s="378"/>
      <c r="J205" s="378"/>
      <c r="K205" s="293"/>
    </row>
    <row r="206" spans="2:11" s="1" customFormat="1" ht="15" customHeight="1">
      <c r="B206" s="270"/>
      <c r="C206" s="247"/>
      <c r="D206" s="247"/>
      <c r="E206" s="247"/>
      <c r="F206" s="268" t="s">
        <v>45</v>
      </c>
      <c r="G206" s="247"/>
      <c r="H206" s="378" t="s">
        <v>1393</v>
      </c>
      <c r="I206" s="378"/>
      <c r="J206" s="378"/>
      <c r="K206" s="293"/>
    </row>
    <row r="207" spans="2:11" s="1" customFormat="1" ht="15" customHeight="1">
      <c r="B207" s="270"/>
      <c r="C207" s="247"/>
      <c r="D207" s="247"/>
      <c r="E207" s="247"/>
      <c r="F207" s="268" t="s">
        <v>46</v>
      </c>
      <c r="G207" s="247"/>
      <c r="H207" s="378" t="s">
        <v>1394</v>
      </c>
      <c r="I207" s="378"/>
      <c r="J207" s="378"/>
      <c r="K207" s="293"/>
    </row>
    <row r="208" spans="2:11" s="1" customFormat="1" ht="15" customHeight="1">
      <c r="B208" s="270"/>
      <c r="C208" s="247"/>
      <c r="D208" s="247"/>
      <c r="E208" s="247"/>
      <c r="F208" s="268"/>
      <c r="G208" s="247"/>
      <c r="H208" s="247"/>
      <c r="I208" s="247"/>
      <c r="J208" s="247"/>
      <c r="K208" s="293"/>
    </row>
    <row r="209" spans="2:11" s="1" customFormat="1" ht="15" customHeight="1">
      <c r="B209" s="270"/>
      <c r="C209" s="247" t="s">
        <v>1333</v>
      </c>
      <c r="D209" s="247"/>
      <c r="E209" s="247"/>
      <c r="F209" s="268" t="s">
        <v>79</v>
      </c>
      <c r="G209" s="247"/>
      <c r="H209" s="378" t="s">
        <v>1395</v>
      </c>
      <c r="I209" s="378"/>
      <c r="J209" s="378"/>
      <c r="K209" s="293"/>
    </row>
    <row r="210" spans="2:11" s="1" customFormat="1" ht="15" customHeight="1">
      <c r="B210" s="270"/>
      <c r="C210" s="247"/>
      <c r="D210" s="247"/>
      <c r="E210" s="247"/>
      <c r="F210" s="268" t="s">
        <v>1230</v>
      </c>
      <c r="G210" s="247"/>
      <c r="H210" s="378" t="s">
        <v>1231</v>
      </c>
      <c r="I210" s="378"/>
      <c r="J210" s="378"/>
      <c r="K210" s="293"/>
    </row>
    <row r="211" spans="2:11" s="1" customFormat="1" ht="15" customHeight="1">
      <c r="B211" s="270"/>
      <c r="C211" s="247"/>
      <c r="D211" s="247"/>
      <c r="E211" s="247"/>
      <c r="F211" s="268" t="s">
        <v>1228</v>
      </c>
      <c r="G211" s="247"/>
      <c r="H211" s="378" t="s">
        <v>1396</v>
      </c>
      <c r="I211" s="378"/>
      <c r="J211" s="378"/>
      <c r="K211" s="293"/>
    </row>
    <row r="212" spans="2:11" s="1" customFormat="1" ht="15" customHeight="1">
      <c r="B212" s="317"/>
      <c r="C212" s="247"/>
      <c r="D212" s="247"/>
      <c r="E212" s="247"/>
      <c r="F212" s="268" t="s">
        <v>106</v>
      </c>
      <c r="G212" s="306"/>
      <c r="H212" s="379" t="s">
        <v>1232</v>
      </c>
      <c r="I212" s="379"/>
      <c r="J212" s="379"/>
      <c r="K212" s="318"/>
    </row>
    <row r="213" spans="2:11" s="1" customFormat="1" ht="15" customHeight="1">
      <c r="B213" s="317"/>
      <c r="C213" s="247"/>
      <c r="D213" s="247"/>
      <c r="E213" s="247"/>
      <c r="F213" s="268" t="s">
        <v>1233</v>
      </c>
      <c r="G213" s="306"/>
      <c r="H213" s="379" t="s">
        <v>1397</v>
      </c>
      <c r="I213" s="379"/>
      <c r="J213" s="379"/>
      <c r="K213" s="318"/>
    </row>
    <row r="214" spans="2:11" s="1" customFormat="1" ht="15" customHeight="1">
      <c r="B214" s="317"/>
      <c r="C214" s="247"/>
      <c r="D214" s="247"/>
      <c r="E214" s="247"/>
      <c r="F214" s="268"/>
      <c r="G214" s="306"/>
      <c r="H214" s="297"/>
      <c r="I214" s="297"/>
      <c r="J214" s="297"/>
      <c r="K214" s="318"/>
    </row>
    <row r="215" spans="2:11" s="1" customFormat="1" ht="15" customHeight="1">
      <c r="B215" s="317"/>
      <c r="C215" s="247" t="s">
        <v>1357</v>
      </c>
      <c r="D215" s="247"/>
      <c r="E215" s="247"/>
      <c r="F215" s="268">
        <v>1</v>
      </c>
      <c r="G215" s="306"/>
      <c r="H215" s="379" t="s">
        <v>1398</v>
      </c>
      <c r="I215" s="379"/>
      <c r="J215" s="379"/>
      <c r="K215" s="318"/>
    </row>
    <row r="216" spans="2:11" s="1" customFormat="1" ht="15" customHeight="1">
      <c r="B216" s="317"/>
      <c r="C216" s="247"/>
      <c r="D216" s="247"/>
      <c r="E216" s="247"/>
      <c r="F216" s="268">
        <v>2</v>
      </c>
      <c r="G216" s="306"/>
      <c r="H216" s="379" t="s">
        <v>1399</v>
      </c>
      <c r="I216" s="379"/>
      <c r="J216" s="379"/>
      <c r="K216" s="318"/>
    </row>
    <row r="217" spans="2:11" s="1" customFormat="1" ht="15" customHeight="1">
      <c r="B217" s="317"/>
      <c r="C217" s="247"/>
      <c r="D217" s="247"/>
      <c r="E217" s="247"/>
      <c r="F217" s="268">
        <v>3</v>
      </c>
      <c r="G217" s="306"/>
      <c r="H217" s="379" t="s">
        <v>1400</v>
      </c>
      <c r="I217" s="379"/>
      <c r="J217" s="379"/>
      <c r="K217" s="318"/>
    </row>
    <row r="218" spans="2:11" s="1" customFormat="1" ht="15" customHeight="1">
      <c r="B218" s="317"/>
      <c r="C218" s="247"/>
      <c r="D218" s="247"/>
      <c r="E218" s="247"/>
      <c r="F218" s="268">
        <v>4</v>
      </c>
      <c r="G218" s="306"/>
      <c r="H218" s="379" t="s">
        <v>1401</v>
      </c>
      <c r="I218" s="379"/>
      <c r="J218" s="379"/>
      <c r="K218" s="318"/>
    </row>
    <row r="219" spans="2:11" s="1" customFormat="1" ht="12.75" customHeight="1">
      <c r="B219" s="319"/>
      <c r="C219" s="320"/>
      <c r="D219" s="320"/>
      <c r="E219" s="320"/>
      <c r="F219" s="320"/>
      <c r="G219" s="320"/>
      <c r="H219" s="320"/>
      <c r="I219" s="320"/>
      <c r="J219" s="320"/>
      <c r="K219" s="32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5"/>
  <sheetViews>
    <sheetView showGridLines="0" tabSelected="1" topLeftCell="A83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8" t="s">
        <v>81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108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2" t="str">
        <f>'Rekapitulace stavby'!K6</f>
        <v>Modernizace hlavního přepojovače</v>
      </c>
      <c r="F7" s="363"/>
      <c r="G7" s="363"/>
      <c r="H7" s="363"/>
      <c r="L7" s="21"/>
    </row>
    <row r="8" spans="1:46" s="2" customFormat="1" ht="12" customHeight="1">
      <c r="A8" s="35"/>
      <c r="B8" s="40"/>
      <c r="C8" s="35"/>
      <c r="D8" s="106" t="s">
        <v>109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110</v>
      </c>
      <c r="F9" s="365"/>
      <c r="G9" s="365"/>
      <c r="H9" s="36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4. 5. 2025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0"/>
      <c r="B27" s="111"/>
      <c r="C27" s="110"/>
      <c r="D27" s="110"/>
      <c r="E27" s="368" t="s">
        <v>37</v>
      </c>
      <c r="F27" s="368"/>
      <c r="G27" s="368"/>
      <c r="H27" s="36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ROUND(J95,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ROUND((SUM(BE95:BE344)),  2)</f>
        <v>0</v>
      </c>
      <c r="G33" s="35"/>
      <c r="H33" s="35"/>
      <c r="I33" s="119">
        <v>0.21</v>
      </c>
      <c r="J33" s="118">
        <f>ROUND(((SUM(BE95:BE344))*I33),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ROUND((SUM(BF95:BF344)),  2)</f>
        <v>0</v>
      </c>
      <c r="G34" s="35"/>
      <c r="H34" s="35"/>
      <c r="I34" s="119">
        <v>0.12</v>
      </c>
      <c r="J34" s="118">
        <f>ROUND(((SUM(BF95:BF344))*I34),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ROUND((SUM(BG95:BG344)),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ROUND((SUM(BH95:BH344)),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ROUND((SUM(BI95:BI344)),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9" t="str">
        <f>E7</f>
        <v>Modernizace hlavního přepojovače</v>
      </c>
      <c r="F48" s="370"/>
      <c r="G48" s="370"/>
      <c r="H48" s="370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2" t="str">
        <f>E9</f>
        <v>01 - Stavební řešení</v>
      </c>
      <c r="F50" s="371"/>
      <c r="G50" s="371"/>
      <c r="H50" s="371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Český rozhlas 385/13, Praha 2</v>
      </c>
      <c r="G52" s="37"/>
      <c r="H52" s="37"/>
      <c r="I52" s="30" t="s">
        <v>23</v>
      </c>
      <c r="J52" s="60" t="str">
        <f>IF(J12="","",J12)</f>
        <v>4. 5. 2025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Český rozhlas Vinohradská 1409/12, Praha 2</v>
      </c>
      <c r="G54" s="37"/>
      <c r="H54" s="37"/>
      <c r="I54" s="30" t="s">
        <v>31</v>
      </c>
      <c r="J54" s="33" t="str">
        <f>E21</f>
        <v>Ing. Jaroslav Borovička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Milan Dušek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112</v>
      </c>
      <c r="D57" s="132"/>
      <c r="E57" s="132"/>
      <c r="F57" s="132"/>
      <c r="G57" s="132"/>
      <c r="H57" s="132"/>
      <c r="I57" s="132"/>
      <c r="J57" s="133" t="s">
        <v>113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J95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114</v>
      </c>
    </row>
    <row r="60" spans="1:47" s="9" customFormat="1" ht="24.95" customHeight="1">
      <c r="B60" s="135"/>
      <c r="C60" s="136"/>
      <c r="D60" s="137" t="s">
        <v>115</v>
      </c>
      <c r="E60" s="138"/>
      <c r="F60" s="138"/>
      <c r="G60" s="138"/>
      <c r="H60" s="138"/>
      <c r="I60" s="138"/>
      <c r="J60" s="139">
        <f>J96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116</v>
      </c>
      <c r="E61" s="144"/>
      <c r="F61" s="144"/>
      <c r="G61" s="144"/>
      <c r="H61" s="144"/>
      <c r="I61" s="144"/>
      <c r="J61" s="145">
        <f>J97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117</v>
      </c>
      <c r="E62" s="144"/>
      <c r="F62" s="144"/>
      <c r="G62" s="144"/>
      <c r="H62" s="144"/>
      <c r="I62" s="144"/>
      <c r="J62" s="145">
        <f>J101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118</v>
      </c>
      <c r="E63" s="144"/>
      <c r="F63" s="144"/>
      <c r="G63" s="144"/>
      <c r="H63" s="144"/>
      <c r="I63" s="144"/>
      <c r="J63" s="145">
        <f>J117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119</v>
      </c>
      <c r="E64" s="144"/>
      <c r="F64" s="144"/>
      <c r="G64" s="144"/>
      <c r="H64" s="144"/>
      <c r="I64" s="144"/>
      <c r="J64" s="145">
        <f>J155</f>
        <v>0</v>
      </c>
      <c r="K64" s="142"/>
      <c r="L64" s="146"/>
    </row>
    <row r="65" spans="1:31" s="9" customFormat="1" ht="24.95" customHeight="1">
      <c r="B65" s="135"/>
      <c r="C65" s="136"/>
      <c r="D65" s="137" t="s">
        <v>120</v>
      </c>
      <c r="E65" s="138"/>
      <c r="F65" s="138"/>
      <c r="G65" s="138"/>
      <c r="H65" s="138"/>
      <c r="I65" s="138"/>
      <c r="J65" s="139">
        <f>J174</f>
        <v>0</v>
      </c>
      <c r="K65" s="136"/>
      <c r="L65" s="140"/>
    </row>
    <row r="66" spans="1:31" s="10" customFormat="1" ht="19.899999999999999" customHeight="1">
      <c r="B66" s="141"/>
      <c r="C66" s="142"/>
      <c r="D66" s="143" t="s">
        <v>121</v>
      </c>
      <c r="E66" s="144"/>
      <c r="F66" s="144"/>
      <c r="G66" s="144"/>
      <c r="H66" s="144"/>
      <c r="I66" s="144"/>
      <c r="J66" s="145">
        <f>J175</f>
        <v>0</v>
      </c>
      <c r="K66" s="142"/>
      <c r="L66" s="146"/>
    </row>
    <row r="67" spans="1:31" s="10" customFormat="1" ht="19.899999999999999" customHeight="1">
      <c r="B67" s="141"/>
      <c r="C67" s="142"/>
      <c r="D67" s="143" t="s">
        <v>122</v>
      </c>
      <c r="E67" s="144"/>
      <c r="F67" s="144"/>
      <c r="G67" s="144"/>
      <c r="H67" s="144"/>
      <c r="I67" s="144"/>
      <c r="J67" s="145">
        <f>J181</f>
        <v>0</v>
      </c>
      <c r="K67" s="142"/>
      <c r="L67" s="146"/>
    </row>
    <row r="68" spans="1:31" s="10" customFormat="1" ht="19.899999999999999" customHeight="1">
      <c r="B68" s="141"/>
      <c r="C68" s="142"/>
      <c r="D68" s="143" t="s">
        <v>123</v>
      </c>
      <c r="E68" s="144"/>
      <c r="F68" s="144"/>
      <c r="G68" s="144"/>
      <c r="H68" s="144"/>
      <c r="I68" s="144"/>
      <c r="J68" s="145">
        <f>J185</f>
        <v>0</v>
      </c>
      <c r="K68" s="142"/>
      <c r="L68" s="146"/>
    </row>
    <row r="69" spans="1:31" s="10" customFormat="1" ht="19.899999999999999" customHeight="1">
      <c r="B69" s="141"/>
      <c r="C69" s="142"/>
      <c r="D69" s="143" t="s">
        <v>124</v>
      </c>
      <c r="E69" s="144"/>
      <c r="F69" s="144"/>
      <c r="G69" s="144"/>
      <c r="H69" s="144"/>
      <c r="I69" s="144"/>
      <c r="J69" s="145">
        <f>J196</f>
        <v>0</v>
      </c>
      <c r="K69" s="142"/>
      <c r="L69" s="146"/>
    </row>
    <row r="70" spans="1:31" s="10" customFormat="1" ht="19.899999999999999" customHeight="1">
      <c r="B70" s="141"/>
      <c r="C70" s="142"/>
      <c r="D70" s="143" t="s">
        <v>125</v>
      </c>
      <c r="E70" s="144"/>
      <c r="F70" s="144"/>
      <c r="G70" s="144"/>
      <c r="H70" s="144"/>
      <c r="I70" s="144"/>
      <c r="J70" s="145">
        <f>J243</f>
        <v>0</v>
      </c>
      <c r="K70" s="142"/>
      <c r="L70" s="146"/>
    </row>
    <row r="71" spans="1:31" s="10" customFormat="1" ht="19.899999999999999" customHeight="1">
      <c r="B71" s="141"/>
      <c r="C71" s="142"/>
      <c r="D71" s="143" t="s">
        <v>126</v>
      </c>
      <c r="E71" s="144"/>
      <c r="F71" s="144"/>
      <c r="G71" s="144"/>
      <c r="H71" s="144"/>
      <c r="I71" s="144"/>
      <c r="J71" s="145">
        <f>J256</f>
        <v>0</v>
      </c>
      <c r="K71" s="142"/>
      <c r="L71" s="146"/>
    </row>
    <row r="72" spans="1:31" s="10" customFormat="1" ht="19.899999999999999" customHeight="1">
      <c r="B72" s="141"/>
      <c r="C72" s="142"/>
      <c r="D72" s="143" t="s">
        <v>127</v>
      </c>
      <c r="E72" s="144"/>
      <c r="F72" s="144"/>
      <c r="G72" s="144"/>
      <c r="H72" s="144"/>
      <c r="I72" s="144"/>
      <c r="J72" s="145">
        <f>J313</f>
        <v>0</v>
      </c>
      <c r="K72" s="142"/>
      <c r="L72" s="146"/>
    </row>
    <row r="73" spans="1:31" s="10" customFormat="1" ht="19.899999999999999" customHeight="1">
      <c r="B73" s="141"/>
      <c r="C73" s="142"/>
      <c r="D73" s="143" t="s">
        <v>128</v>
      </c>
      <c r="E73" s="144"/>
      <c r="F73" s="144"/>
      <c r="G73" s="144"/>
      <c r="H73" s="144"/>
      <c r="I73" s="144"/>
      <c r="J73" s="145">
        <f>J316</f>
        <v>0</v>
      </c>
      <c r="K73" s="142"/>
      <c r="L73" s="146"/>
    </row>
    <row r="74" spans="1:31" s="10" customFormat="1" ht="19.899999999999999" customHeight="1">
      <c r="B74" s="141"/>
      <c r="C74" s="142"/>
      <c r="D74" s="143" t="s">
        <v>129</v>
      </c>
      <c r="E74" s="144"/>
      <c r="F74" s="144"/>
      <c r="G74" s="144"/>
      <c r="H74" s="144"/>
      <c r="I74" s="144"/>
      <c r="J74" s="145">
        <f>J325</f>
        <v>0</v>
      </c>
      <c r="K74" s="142"/>
      <c r="L74" s="146"/>
    </row>
    <row r="75" spans="1:31" s="10" customFormat="1" ht="19.899999999999999" customHeight="1">
      <c r="B75" s="141"/>
      <c r="C75" s="142"/>
      <c r="D75" s="143" t="s">
        <v>130</v>
      </c>
      <c r="E75" s="144"/>
      <c r="F75" s="144"/>
      <c r="G75" s="144"/>
      <c r="H75" s="144"/>
      <c r="I75" s="144"/>
      <c r="J75" s="145">
        <f>J334</f>
        <v>0</v>
      </c>
      <c r="K75" s="142"/>
      <c r="L75" s="146"/>
    </row>
    <row r="76" spans="1:31" s="2" customFormat="1" ht="21.7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63" s="2" customFormat="1" ht="6.95" customHeight="1">
      <c r="A81" s="35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24.95" customHeight="1">
      <c r="A82" s="35"/>
      <c r="B82" s="36"/>
      <c r="C82" s="24" t="s">
        <v>131</v>
      </c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2" customFormat="1" ht="16.5" customHeight="1">
      <c r="A85" s="35"/>
      <c r="B85" s="36"/>
      <c r="C85" s="37"/>
      <c r="D85" s="37"/>
      <c r="E85" s="369" t="str">
        <f>E7</f>
        <v>Modernizace hlavního přepojovače</v>
      </c>
      <c r="F85" s="370"/>
      <c r="G85" s="370"/>
      <c r="H85" s="370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2" customHeight="1">
      <c r="A86" s="35"/>
      <c r="B86" s="36"/>
      <c r="C86" s="30" t="s">
        <v>109</v>
      </c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16.5" customHeight="1">
      <c r="A87" s="35"/>
      <c r="B87" s="36"/>
      <c r="C87" s="37"/>
      <c r="D87" s="37"/>
      <c r="E87" s="322" t="str">
        <f>E9</f>
        <v>01 - Stavební řešení</v>
      </c>
      <c r="F87" s="371"/>
      <c r="G87" s="371"/>
      <c r="H87" s="371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12" customHeight="1">
      <c r="A89" s="35"/>
      <c r="B89" s="36"/>
      <c r="C89" s="30" t="s">
        <v>21</v>
      </c>
      <c r="D89" s="37"/>
      <c r="E89" s="37"/>
      <c r="F89" s="28" t="str">
        <f>F12</f>
        <v>Český rozhlas 385/13, Praha 2</v>
      </c>
      <c r="G89" s="37"/>
      <c r="H89" s="37"/>
      <c r="I89" s="30" t="s">
        <v>23</v>
      </c>
      <c r="J89" s="60" t="str">
        <f>IF(J12="","",J12)</f>
        <v>4. 5. 2025</v>
      </c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0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25.7" customHeight="1">
      <c r="A91" s="35"/>
      <c r="B91" s="36"/>
      <c r="C91" s="30" t="s">
        <v>25</v>
      </c>
      <c r="D91" s="37"/>
      <c r="E91" s="37"/>
      <c r="F91" s="28" t="str">
        <f>E15</f>
        <v>Český rozhlas Vinohradská 1409/12, Praha 2</v>
      </c>
      <c r="G91" s="37"/>
      <c r="H91" s="37"/>
      <c r="I91" s="30" t="s">
        <v>31</v>
      </c>
      <c r="J91" s="33" t="str">
        <f>E21</f>
        <v>Ing. Jaroslav Borovička</v>
      </c>
      <c r="K91" s="37"/>
      <c r="L91" s="10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5.2" customHeight="1">
      <c r="A92" s="35"/>
      <c r="B92" s="36"/>
      <c r="C92" s="30" t="s">
        <v>29</v>
      </c>
      <c r="D92" s="37"/>
      <c r="E92" s="37"/>
      <c r="F92" s="28" t="str">
        <f>IF(E18="","",E18)</f>
        <v>Vyplň údaj</v>
      </c>
      <c r="G92" s="37"/>
      <c r="H92" s="37"/>
      <c r="I92" s="30" t="s">
        <v>34</v>
      </c>
      <c r="J92" s="33" t="str">
        <f>E24</f>
        <v>Ing. Milan Dušek</v>
      </c>
      <c r="K92" s="37"/>
      <c r="L92" s="10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10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63" s="11" customFormat="1" ht="29.25" customHeight="1">
      <c r="A94" s="147"/>
      <c r="B94" s="148"/>
      <c r="C94" s="149" t="s">
        <v>132</v>
      </c>
      <c r="D94" s="150" t="s">
        <v>57</v>
      </c>
      <c r="E94" s="150" t="s">
        <v>53</v>
      </c>
      <c r="F94" s="150" t="s">
        <v>54</v>
      </c>
      <c r="G94" s="150" t="s">
        <v>133</v>
      </c>
      <c r="H94" s="150" t="s">
        <v>134</v>
      </c>
      <c r="I94" s="150" t="s">
        <v>135</v>
      </c>
      <c r="J94" s="150" t="s">
        <v>113</v>
      </c>
      <c r="K94" s="151" t="s">
        <v>136</v>
      </c>
      <c r="L94" s="152"/>
      <c r="M94" s="69" t="s">
        <v>19</v>
      </c>
      <c r="N94" s="70" t="s">
        <v>42</v>
      </c>
      <c r="O94" s="70" t="s">
        <v>137</v>
      </c>
      <c r="P94" s="70" t="s">
        <v>138</v>
      </c>
      <c r="Q94" s="70" t="s">
        <v>139</v>
      </c>
      <c r="R94" s="70" t="s">
        <v>140</v>
      </c>
      <c r="S94" s="70" t="s">
        <v>141</v>
      </c>
      <c r="T94" s="71" t="s">
        <v>142</v>
      </c>
      <c r="U94" s="147"/>
      <c r="V94" s="147"/>
      <c r="W94" s="147"/>
      <c r="X94" s="147"/>
      <c r="Y94" s="147"/>
      <c r="Z94" s="147"/>
      <c r="AA94" s="147"/>
      <c r="AB94" s="147"/>
      <c r="AC94" s="147"/>
      <c r="AD94" s="147"/>
      <c r="AE94" s="147"/>
    </row>
    <row r="95" spans="1:63" s="2" customFormat="1" ht="22.9" customHeight="1">
      <c r="A95" s="35"/>
      <c r="B95" s="36"/>
      <c r="C95" s="76" t="s">
        <v>143</v>
      </c>
      <c r="D95" s="37"/>
      <c r="E95" s="37"/>
      <c r="F95" s="37"/>
      <c r="G95" s="37"/>
      <c r="H95" s="37"/>
      <c r="I95" s="37"/>
      <c r="J95" s="153">
        <f>BK95</f>
        <v>0</v>
      </c>
      <c r="K95" s="37"/>
      <c r="L95" s="40"/>
      <c r="M95" s="72"/>
      <c r="N95" s="154"/>
      <c r="O95" s="73"/>
      <c r="P95" s="155">
        <f>P96+P174</f>
        <v>0</v>
      </c>
      <c r="Q95" s="73"/>
      <c r="R95" s="155">
        <f>R96+R174</f>
        <v>24.845369160000001</v>
      </c>
      <c r="S95" s="73"/>
      <c r="T95" s="156">
        <f>T96+T174</f>
        <v>5.4726153100000001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71</v>
      </c>
      <c r="AU95" s="18" t="s">
        <v>114</v>
      </c>
      <c r="BK95" s="157">
        <f>BK96+BK174</f>
        <v>0</v>
      </c>
    </row>
    <row r="96" spans="1:63" s="12" customFormat="1" ht="25.9" customHeight="1">
      <c r="B96" s="158"/>
      <c r="C96" s="159"/>
      <c r="D96" s="160" t="s">
        <v>71</v>
      </c>
      <c r="E96" s="161" t="s">
        <v>144</v>
      </c>
      <c r="F96" s="161" t="s">
        <v>145</v>
      </c>
      <c r="G96" s="159"/>
      <c r="H96" s="159"/>
      <c r="I96" s="162"/>
      <c r="J96" s="163">
        <f>BK96</f>
        <v>0</v>
      </c>
      <c r="K96" s="159"/>
      <c r="L96" s="164"/>
      <c r="M96" s="165"/>
      <c r="N96" s="166"/>
      <c r="O96" s="166"/>
      <c r="P96" s="167">
        <f>P97+P101+P117+P155</f>
        <v>0</v>
      </c>
      <c r="Q96" s="166"/>
      <c r="R96" s="167">
        <f>R97+R101+R117+R155</f>
        <v>19.035729200000002</v>
      </c>
      <c r="S96" s="166"/>
      <c r="T96" s="168">
        <f>T97+T101+T117+T155</f>
        <v>4.5998920000000005</v>
      </c>
      <c r="AR96" s="169" t="s">
        <v>80</v>
      </c>
      <c r="AT96" s="170" t="s">
        <v>71</v>
      </c>
      <c r="AU96" s="170" t="s">
        <v>72</v>
      </c>
      <c r="AY96" s="169" t="s">
        <v>146</v>
      </c>
      <c r="BK96" s="171">
        <f>BK97+BK101+BK117+BK155</f>
        <v>0</v>
      </c>
    </row>
    <row r="97" spans="1:65" s="12" customFormat="1" ht="22.9" customHeight="1">
      <c r="B97" s="158"/>
      <c r="C97" s="159"/>
      <c r="D97" s="160" t="s">
        <v>71</v>
      </c>
      <c r="E97" s="172" t="s">
        <v>82</v>
      </c>
      <c r="F97" s="172" t="s">
        <v>147</v>
      </c>
      <c r="G97" s="159"/>
      <c r="H97" s="159"/>
      <c r="I97" s="162"/>
      <c r="J97" s="173">
        <f>BK97</f>
        <v>0</v>
      </c>
      <c r="K97" s="159"/>
      <c r="L97" s="164"/>
      <c r="M97" s="165"/>
      <c r="N97" s="166"/>
      <c r="O97" s="166"/>
      <c r="P97" s="167">
        <f>SUM(P98:P100)</f>
        <v>0</v>
      </c>
      <c r="Q97" s="166"/>
      <c r="R97" s="167">
        <f>SUM(R98:R100)</f>
        <v>3.2465999999999999</v>
      </c>
      <c r="S97" s="166"/>
      <c r="T97" s="168">
        <f>SUM(T98:T100)</f>
        <v>0</v>
      </c>
      <c r="AR97" s="169" t="s">
        <v>80</v>
      </c>
      <c r="AT97" s="170" t="s">
        <v>71</v>
      </c>
      <c r="AU97" s="170" t="s">
        <v>80</v>
      </c>
      <c r="AY97" s="169" t="s">
        <v>146</v>
      </c>
      <c r="BK97" s="171">
        <f>SUM(BK98:BK100)</f>
        <v>0</v>
      </c>
    </row>
    <row r="98" spans="1:65" s="2" customFormat="1" ht="24.2" customHeight="1">
      <c r="A98" s="35"/>
      <c r="B98" s="36"/>
      <c r="C98" s="174" t="s">
        <v>80</v>
      </c>
      <c r="D98" s="174" t="s">
        <v>148</v>
      </c>
      <c r="E98" s="175" t="s">
        <v>149</v>
      </c>
      <c r="F98" s="176" t="s">
        <v>150</v>
      </c>
      <c r="G98" s="177" t="s">
        <v>151</v>
      </c>
      <c r="H98" s="178">
        <v>105</v>
      </c>
      <c r="I98" s="179"/>
      <c r="J98" s="180">
        <f>ROUND(I98*H98,2)</f>
        <v>0</v>
      </c>
      <c r="K98" s="176" t="s">
        <v>152</v>
      </c>
      <c r="L98" s="40"/>
      <c r="M98" s="181" t="s">
        <v>19</v>
      </c>
      <c r="N98" s="182" t="s">
        <v>43</v>
      </c>
      <c r="O98" s="65"/>
      <c r="P98" s="183">
        <f>O98*H98</f>
        <v>0</v>
      </c>
      <c r="Q98" s="183">
        <v>3.092E-2</v>
      </c>
      <c r="R98" s="183">
        <f>Q98*H98</f>
        <v>3.2465999999999999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153</v>
      </c>
      <c r="AT98" s="185" t="s">
        <v>148</v>
      </c>
      <c r="AU98" s="185" t="s">
        <v>82</v>
      </c>
      <c r="AY98" s="18" t="s">
        <v>146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80</v>
      </c>
      <c r="BK98" s="186">
        <f>ROUND(I98*H98,2)</f>
        <v>0</v>
      </c>
      <c r="BL98" s="18" t="s">
        <v>153</v>
      </c>
      <c r="BM98" s="185" t="s">
        <v>154</v>
      </c>
    </row>
    <row r="99" spans="1:65" s="2" customFormat="1" ht="11.25">
      <c r="A99" s="35"/>
      <c r="B99" s="36"/>
      <c r="C99" s="37"/>
      <c r="D99" s="187" t="s">
        <v>155</v>
      </c>
      <c r="E99" s="37"/>
      <c r="F99" s="188" t="s">
        <v>156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155</v>
      </c>
      <c r="AU99" s="18" t="s">
        <v>82</v>
      </c>
    </row>
    <row r="100" spans="1:65" s="13" customFormat="1" ht="11.25">
      <c r="B100" s="192"/>
      <c r="C100" s="193"/>
      <c r="D100" s="194" t="s">
        <v>157</v>
      </c>
      <c r="E100" s="195" t="s">
        <v>19</v>
      </c>
      <c r="F100" s="196" t="s">
        <v>158</v>
      </c>
      <c r="G100" s="193"/>
      <c r="H100" s="197">
        <v>105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157</v>
      </c>
      <c r="AU100" s="203" t="s">
        <v>82</v>
      </c>
      <c r="AV100" s="13" t="s">
        <v>82</v>
      </c>
      <c r="AW100" s="13" t="s">
        <v>33</v>
      </c>
      <c r="AX100" s="13" t="s">
        <v>80</v>
      </c>
      <c r="AY100" s="203" t="s">
        <v>146</v>
      </c>
    </row>
    <row r="101" spans="1:65" s="12" customFormat="1" ht="22.9" customHeight="1">
      <c r="B101" s="158"/>
      <c r="C101" s="159"/>
      <c r="D101" s="160" t="s">
        <v>71</v>
      </c>
      <c r="E101" s="172" t="s">
        <v>159</v>
      </c>
      <c r="F101" s="172" t="s">
        <v>160</v>
      </c>
      <c r="G101" s="159"/>
      <c r="H101" s="159"/>
      <c r="I101" s="162"/>
      <c r="J101" s="173">
        <f>BK101</f>
        <v>0</v>
      </c>
      <c r="K101" s="159"/>
      <c r="L101" s="164"/>
      <c r="M101" s="165"/>
      <c r="N101" s="166"/>
      <c r="O101" s="166"/>
      <c r="P101" s="167">
        <f>SUM(P102:P116)</f>
        <v>0</v>
      </c>
      <c r="Q101" s="166"/>
      <c r="R101" s="167">
        <f>SUM(R102:R116)</f>
        <v>1.7137376</v>
      </c>
      <c r="S101" s="166"/>
      <c r="T101" s="168">
        <f>SUM(T102:T116)</f>
        <v>9.6151999999999987E-2</v>
      </c>
      <c r="AR101" s="169" t="s">
        <v>80</v>
      </c>
      <c r="AT101" s="170" t="s">
        <v>71</v>
      </c>
      <c r="AU101" s="170" t="s">
        <v>80</v>
      </c>
      <c r="AY101" s="169" t="s">
        <v>146</v>
      </c>
      <c r="BK101" s="171">
        <f>SUM(BK102:BK116)</f>
        <v>0</v>
      </c>
    </row>
    <row r="102" spans="1:65" s="2" customFormat="1" ht="24.2" customHeight="1">
      <c r="A102" s="35"/>
      <c r="B102" s="36"/>
      <c r="C102" s="174" t="s">
        <v>82</v>
      </c>
      <c r="D102" s="174" t="s">
        <v>148</v>
      </c>
      <c r="E102" s="175" t="s">
        <v>161</v>
      </c>
      <c r="F102" s="176" t="s">
        <v>162</v>
      </c>
      <c r="G102" s="177" t="s">
        <v>151</v>
      </c>
      <c r="H102" s="178">
        <v>4.76</v>
      </c>
      <c r="I102" s="179"/>
      <c r="J102" s="180">
        <f>ROUND(I102*H102,2)</f>
        <v>0</v>
      </c>
      <c r="K102" s="176" t="s">
        <v>152</v>
      </c>
      <c r="L102" s="40"/>
      <c r="M102" s="181" t="s">
        <v>19</v>
      </c>
      <c r="N102" s="182" t="s">
        <v>43</v>
      </c>
      <c r="O102" s="65"/>
      <c r="P102" s="183">
        <f>O102*H102</f>
        <v>0</v>
      </c>
      <c r="Q102" s="183">
        <v>1.9290000000000002E-2</v>
      </c>
      <c r="R102" s="183">
        <f>Q102*H102</f>
        <v>9.182040000000001E-2</v>
      </c>
      <c r="S102" s="183">
        <v>0.02</v>
      </c>
      <c r="T102" s="184">
        <f>S102*H102</f>
        <v>9.5199999999999993E-2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153</v>
      </c>
      <c r="AT102" s="185" t="s">
        <v>148</v>
      </c>
      <c r="AU102" s="185" t="s">
        <v>82</v>
      </c>
      <c r="AY102" s="18" t="s">
        <v>146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80</v>
      </c>
      <c r="BK102" s="186">
        <f>ROUND(I102*H102,2)</f>
        <v>0</v>
      </c>
      <c r="BL102" s="18" t="s">
        <v>153</v>
      </c>
      <c r="BM102" s="185" t="s">
        <v>163</v>
      </c>
    </row>
    <row r="103" spans="1:65" s="2" customFormat="1" ht="11.25">
      <c r="A103" s="35"/>
      <c r="B103" s="36"/>
      <c r="C103" s="37"/>
      <c r="D103" s="187" t="s">
        <v>155</v>
      </c>
      <c r="E103" s="37"/>
      <c r="F103" s="188" t="s">
        <v>164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155</v>
      </c>
      <c r="AU103" s="18" t="s">
        <v>82</v>
      </c>
    </row>
    <row r="104" spans="1:65" s="13" customFormat="1" ht="11.25">
      <c r="B104" s="192"/>
      <c r="C104" s="193"/>
      <c r="D104" s="194" t="s">
        <v>157</v>
      </c>
      <c r="E104" s="195" t="s">
        <v>19</v>
      </c>
      <c r="F104" s="196" t="s">
        <v>165</v>
      </c>
      <c r="G104" s="193"/>
      <c r="H104" s="197">
        <v>4.76</v>
      </c>
      <c r="I104" s="198"/>
      <c r="J104" s="193"/>
      <c r="K104" s="193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157</v>
      </c>
      <c r="AU104" s="203" t="s">
        <v>82</v>
      </c>
      <c r="AV104" s="13" t="s">
        <v>82</v>
      </c>
      <c r="AW104" s="13" t="s">
        <v>33</v>
      </c>
      <c r="AX104" s="13" t="s">
        <v>80</v>
      </c>
      <c r="AY104" s="203" t="s">
        <v>146</v>
      </c>
    </row>
    <row r="105" spans="1:65" s="2" customFormat="1" ht="24.2" customHeight="1">
      <c r="A105" s="35"/>
      <c r="B105" s="36"/>
      <c r="C105" s="174" t="s">
        <v>166</v>
      </c>
      <c r="D105" s="174" t="s">
        <v>148</v>
      </c>
      <c r="E105" s="175" t="s">
        <v>167</v>
      </c>
      <c r="F105" s="176" t="s">
        <v>168</v>
      </c>
      <c r="G105" s="177" t="s">
        <v>151</v>
      </c>
      <c r="H105" s="178">
        <v>4.76</v>
      </c>
      <c r="I105" s="179"/>
      <c r="J105" s="180">
        <f>ROUND(I105*H105,2)</f>
        <v>0</v>
      </c>
      <c r="K105" s="176" t="s">
        <v>152</v>
      </c>
      <c r="L105" s="40"/>
      <c r="M105" s="181" t="s">
        <v>19</v>
      </c>
      <c r="N105" s="182" t="s">
        <v>43</v>
      </c>
      <c r="O105" s="65"/>
      <c r="P105" s="183">
        <f>O105*H105</f>
        <v>0</v>
      </c>
      <c r="Q105" s="183">
        <v>2.2000000000000001E-4</v>
      </c>
      <c r="R105" s="183">
        <f>Q105*H105</f>
        <v>1.0472000000000001E-3</v>
      </c>
      <c r="S105" s="183">
        <v>2.0000000000000001E-4</v>
      </c>
      <c r="T105" s="184">
        <f>S105*H105</f>
        <v>9.5200000000000005E-4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153</v>
      </c>
      <c r="AT105" s="185" t="s">
        <v>148</v>
      </c>
      <c r="AU105" s="185" t="s">
        <v>82</v>
      </c>
      <c r="AY105" s="18" t="s">
        <v>146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80</v>
      </c>
      <c r="BK105" s="186">
        <f>ROUND(I105*H105,2)</f>
        <v>0</v>
      </c>
      <c r="BL105" s="18" t="s">
        <v>153</v>
      </c>
      <c r="BM105" s="185" t="s">
        <v>169</v>
      </c>
    </row>
    <row r="106" spans="1:65" s="2" customFormat="1" ht="11.25">
      <c r="A106" s="35"/>
      <c r="B106" s="36"/>
      <c r="C106" s="37"/>
      <c r="D106" s="187" t="s">
        <v>155</v>
      </c>
      <c r="E106" s="37"/>
      <c r="F106" s="188" t="s">
        <v>170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155</v>
      </c>
      <c r="AU106" s="18" t="s">
        <v>82</v>
      </c>
    </row>
    <row r="107" spans="1:65" s="13" customFormat="1" ht="11.25">
      <c r="B107" s="192"/>
      <c r="C107" s="193"/>
      <c r="D107" s="194" t="s">
        <v>157</v>
      </c>
      <c r="E107" s="195" t="s">
        <v>19</v>
      </c>
      <c r="F107" s="196" t="s">
        <v>165</v>
      </c>
      <c r="G107" s="193"/>
      <c r="H107" s="197">
        <v>4.76</v>
      </c>
      <c r="I107" s="198"/>
      <c r="J107" s="193"/>
      <c r="K107" s="193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157</v>
      </c>
      <c r="AU107" s="203" t="s">
        <v>82</v>
      </c>
      <c r="AV107" s="13" t="s">
        <v>82</v>
      </c>
      <c r="AW107" s="13" t="s">
        <v>33</v>
      </c>
      <c r="AX107" s="13" t="s">
        <v>80</v>
      </c>
      <c r="AY107" s="203" t="s">
        <v>146</v>
      </c>
    </row>
    <row r="108" spans="1:65" s="2" customFormat="1" ht="16.5" customHeight="1">
      <c r="A108" s="35"/>
      <c r="B108" s="36"/>
      <c r="C108" s="174" t="s">
        <v>153</v>
      </c>
      <c r="D108" s="174" t="s">
        <v>148</v>
      </c>
      <c r="E108" s="175" t="s">
        <v>171</v>
      </c>
      <c r="F108" s="176" t="s">
        <v>172</v>
      </c>
      <c r="G108" s="177" t="s">
        <v>151</v>
      </c>
      <c r="H108" s="178">
        <v>14.214</v>
      </c>
      <c r="I108" s="179"/>
      <c r="J108" s="180">
        <f>ROUND(I108*H108,2)</f>
        <v>0</v>
      </c>
      <c r="K108" s="176" t="s">
        <v>19</v>
      </c>
      <c r="L108" s="40"/>
      <c r="M108" s="181" t="s">
        <v>19</v>
      </c>
      <c r="N108" s="182" t="s">
        <v>43</v>
      </c>
      <c r="O108" s="65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153</v>
      </c>
      <c r="AT108" s="185" t="s">
        <v>148</v>
      </c>
      <c r="AU108" s="185" t="s">
        <v>82</v>
      </c>
      <c r="AY108" s="18" t="s">
        <v>146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80</v>
      </c>
      <c r="BK108" s="186">
        <f>ROUND(I108*H108,2)</f>
        <v>0</v>
      </c>
      <c r="BL108" s="18" t="s">
        <v>153</v>
      </c>
      <c r="BM108" s="185" t="s">
        <v>173</v>
      </c>
    </row>
    <row r="109" spans="1:65" s="13" customFormat="1" ht="11.25">
      <c r="B109" s="192"/>
      <c r="C109" s="193"/>
      <c r="D109" s="194" t="s">
        <v>157</v>
      </c>
      <c r="E109" s="195" t="s">
        <v>19</v>
      </c>
      <c r="F109" s="196" t="s">
        <v>174</v>
      </c>
      <c r="G109" s="193"/>
      <c r="H109" s="197">
        <v>10.1</v>
      </c>
      <c r="I109" s="198"/>
      <c r="J109" s="193"/>
      <c r="K109" s="193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157</v>
      </c>
      <c r="AU109" s="203" t="s">
        <v>82</v>
      </c>
      <c r="AV109" s="13" t="s">
        <v>82</v>
      </c>
      <c r="AW109" s="13" t="s">
        <v>33</v>
      </c>
      <c r="AX109" s="13" t="s">
        <v>72</v>
      </c>
      <c r="AY109" s="203" t="s">
        <v>146</v>
      </c>
    </row>
    <row r="110" spans="1:65" s="13" customFormat="1" ht="11.25">
      <c r="B110" s="192"/>
      <c r="C110" s="193"/>
      <c r="D110" s="194" t="s">
        <v>157</v>
      </c>
      <c r="E110" s="195" t="s">
        <v>19</v>
      </c>
      <c r="F110" s="196" t="s">
        <v>175</v>
      </c>
      <c r="G110" s="193"/>
      <c r="H110" s="197">
        <v>4.1139999999999999</v>
      </c>
      <c r="I110" s="198"/>
      <c r="J110" s="193"/>
      <c r="K110" s="193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157</v>
      </c>
      <c r="AU110" s="203" t="s">
        <v>82</v>
      </c>
      <c r="AV110" s="13" t="s">
        <v>82</v>
      </c>
      <c r="AW110" s="13" t="s">
        <v>33</v>
      </c>
      <c r="AX110" s="13" t="s">
        <v>72</v>
      </c>
      <c r="AY110" s="203" t="s">
        <v>146</v>
      </c>
    </row>
    <row r="111" spans="1:65" s="14" customFormat="1" ht="11.25">
      <c r="B111" s="204"/>
      <c r="C111" s="205"/>
      <c r="D111" s="194" t="s">
        <v>157</v>
      </c>
      <c r="E111" s="206" t="s">
        <v>19</v>
      </c>
      <c r="F111" s="207" t="s">
        <v>176</v>
      </c>
      <c r="G111" s="205"/>
      <c r="H111" s="208">
        <v>14.214</v>
      </c>
      <c r="I111" s="209"/>
      <c r="J111" s="205"/>
      <c r="K111" s="205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157</v>
      </c>
      <c r="AU111" s="214" t="s">
        <v>82</v>
      </c>
      <c r="AV111" s="14" t="s">
        <v>153</v>
      </c>
      <c r="AW111" s="14" t="s">
        <v>33</v>
      </c>
      <c r="AX111" s="14" t="s">
        <v>80</v>
      </c>
      <c r="AY111" s="214" t="s">
        <v>146</v>
      </c>
    </row>
    <row r="112" spans="1:65" s="2" customFormat="1" ht="24.2" customHeight="1">
      <c r="A112" s="35"/>
      <c r="B112" s="36"/>
      <c r="C112" s="174" t="s">
        <v>177</v>
      </c>
      <c r="D112" s="174" t="s">
        <v>148</v>
      </c>
      <c r="E112" s="175" t="s">
        <v>178</v>
      </c>
      <c r="F112" s="176" t="s">
        <v>179</v>
      </c>
      <c r="G112" s="177" t="s">
        <v>180</v>
      </c>
      <c r="H112" s="178">
        <v>3</v>
      </c>
      <c r="I112" s="179"/>
      <c r="J112" s="180">
        <f>ROUND(I112*H112,2)</f>
        <v>0</v>
      </c>
      <c r="K112" s="176" t="s">
        <v>152</v>
      </c>
      <c r="L112" s="40"/>
      <c r="M112" s="181" t="s">
        <v>19</v>
      </c>
      <c r="N112" s="182" t="s">
        <v>43</v>
      </c>
      <c r="O112" s="65"/>
      <c r="P112" s="183">
        <f>O112*H112</f>
        <v>0</v>
      </c>
      <c r="Q112" s="183">
        <v>0.52571000000000001</v>
      </c>
      <c r="R112" s="183">
        <f>Q112*H112</f>
        <v>1.5771299999999999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153</v>
      </c>
      <c r="AT112" s="185" t="s">
        <v>148</v>
      </c>
      <c r="AU112" s="185" t="s">
        <v>82</v>
      </c>
      <c r="AY112" s="18" t="s">
        <v>146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80</v>
      </c>
      <c r="BK112" s="186">
        <f>ROUND(I112*H112,2)</f>
        <v>0</v>
      </c>
      <c r="BL112" s="18" t="s">
        <v>153</v>
      </c>
      <c r="BM112" s="185" t="s">
        <v>181</v>
      </c>
    </row>
    <row r="113" spans="1:65" s="2" customFormat="1" ht="11.25">
      <c r="A113" s="35"/>
      <c r="B113" s="36"/>
      <c r="C113" s="37"/>
      <c r="D113" s="187" t="s">
        <v>155</v>
      </c>
      <c r="E113" s="37"/>
      <c r="F113" s="188" t="s">
        <v>182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155</v>
      </c>
      <c r="AU113" s="18" t="s">
        <v>82</v>
      </c>
    </row>
    <row r="114" spans="1:65" s="13" customFormat="1" ht="11.25">
      <c r="B114" s="192"/>
      <c r="C114" s="193"/>
      <c r="D114" s="194" t="s">
        <v>157</v>
      </c>
      <c r="E114" s="195" t="s">
        <v>19</v>
      </c>
      <c r="F114" s="196" t="s">
        <v>183</v>
      </c>
      <c r="G114" s="193"/>
      <c r="H114" s="197">
        <v>3</v>
      </c>
      <c r="I114" s="198"/>
      <c r="J114" s="193"/>
      <c r="K114" s="193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157</v>
      </c>
      <c r="AU114" s="203" t="s">
        <v>82</v>
      </c>
      <c r="AV114" s="13" t="s">
        <v>82</v>
      </c>
      <c r="AW114" s="13" t="s">
        <v>33</v>
      </c>
      <c r="AX114" s="13" t="s">
        <v>80</v>
      </c>
      <c r="AY114" s="203" t="s">
        <v>146</v>
      </c>
    </row>
    <row r="115" spans="1:65" s="2" customFormat="1" ht="21.75" customHeight="1">
      <c r="A115" s="35"/>
      <c r="B115" s="36"/>
      <c r="C115" s="215" t="s">
        <v>159</v>
      </c>
      <c r="D115" s="215" t="s">
        <v>184</v>
      </c>
      <c r="E115" s="216" t="s">
        <v>185</v>
      </c>
      <c r="F115" s="217" t="s">
        <v>186</v>
      </c>
      <c r="G115" s="218" t="s">
        <v>180</v>
      </c>
      <c r="H115" s="219">
        <v>3</v>
      </c>
      <c r="I115" s="220"/>
      <c r="J115" s="221">
        <f>ROUND(I115*H115,2)</f>
        <v>0</v>
      </c>
      <c r="K115" s="217" t="s">
        <v>152</v>
      </c>
      <c r="L115" s="222"/>
      <c r="M115" s="223" t="s">
        <v>19</v>
      </c>
      <c r="N115" s="224" t="s">
        <v>43</v>
      </c>
      <c r="O115" s="65"/>
      <c r="P115" s="183">
        <f>O115*H115</f>
        <v>0</v>
      </c>
      <c r="Q115" s="183">
        <v>1.4579999999999999E-2</v>
      </c>
      <c r="R115" s="183">
        <f>Q115*H115</f>
        <v>4.3740000000000001E-2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187</v>
      </c>
      <c r="AT115" s="185" t="s">
        <v>184</v>
      </c>
      <c r="AU115" s="185" t="s">
        <v>82</v>
      </c>
      <c r="AY115" s="18" t="s">
        <v>146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80</v>
      </c>
      <c r="BK115" s="186">
        <f>ROUND(I115*H115,2)</f>
        <v>0</v>
      </c>
      <c r="BL115" s="18" t="s">
        <v>153</v>
      </c>
      <c r="BM115" s="185" t="s">
        <v>188</v>
      </c>
    </row>
    <row r="116" spans="1:65" s="13" customFormat="1" ht="11.25">
      <c r="B116" s="192"/>
      <c r="C116" s="193"/>
      <c r="D116" s="194" t="s">
        <v>157</v>
      </c>
      <c r="E116" s="195" t="s">
        <v>19</v>
      </c>
      <c r="F116" s="196" t="s">
        <v>189</v>
      </c>
      <c r="G116" s="193"/>
      <c r="H116" s="197">
        <v>3</v>
      </c>
      <c r="I116" s="198"/>
      <c r="J116" s="193"/>
      <c r="K116" s="193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157</v>
      </c>
      <c r="AU116" s="203" t="s">
        <v>82</v>
      </c>
      <c r="AV116" s="13" t="s">
        <v>82</v>
      </c>
      <c r="AW116" s="13" t="s">
        <v>33</v>
      </c>
      <c r="AX116" s="13" t="s">
        <v>80</v>
      </c>
      <c r="AY116" s="203" t="s">
        <v>146</v>
      </c>
    </row>
    <row r="117" spans="1:65" s="12" customFormat="1" ht="22.9" customHeight="1">
      <c r="B117" s="158"/>
      <c r="C117" s="159"/>
      <c r="D117" s="160" t="s">
        <v>71</v>
      </c>
      <c r="E117" s="172" t="s">
        <v>190</v>
      </c>
      <c r="F117" s="172" t="s">
        <v>191</v>
      </c>
      <c r="G117" s="159"/>
      <c r="H117" s="159"/>
      <c r="I117" s="162"/>
      <c r="J117" s="173">
        <f>BK117</f>
        <v>0</v>
      </c>
      <c r="K117" s="159"/>
      <c r="L117" s="164"/>
      <c r="M117" s="165"/>
      <c r="N117" s="166"/>
      <c r="O117" s="166"/>
      <c r="P117" s="167">
        <f>SUM(P118:P154)</f>
        <v>0</v>
      </c>
      <c r="Q117" s="166"/>
      <c r="R117" s="167">
        <f>SUM(R118:R154)</f>
        <v>14.075391600000001</v>
      </c>
      <c r="S117" s="166"/>
      <c r="T117" s="168">
        <f>SUM(T118:T154)</f>
        <v>4.5037400000000005</v>
      </c>
      <c r="AR117" s="169" t="s">
        <v>80</v>
      </c>
      <c r="AT117" s="170" t="s">
        <v>71</v>
      </c>
      <c r="AU117" s="170" t="s">
        <v>80</v>
      </c>
      <c r="AY117" s="169" t="s">
        <v>146</v>
      </c>
      <c r="BK117" s="171">
        <f>SUM(BK118:BK154)</f>
        <v>0</v>
      </c>
    </row>
    <row r="118" spans="1:65" s="2" customFormat="1" ht="21.75" customHeight="1">
      <c r="A118" s="35"/>
      <c r="B118" s="36"/>
      <c r="C118" s="174" t="s">
        <v>192</v>
      </c>
      <c r="D118" s="174" t="s">
        <v>148</v>
      </c>
      <c r="E118" s="175" t="s">
        <v>193</v>
      </c>
      <c r="F118" s="176" t="s">
        <v>194</v>
      </c>
      <c r="G118" s="177" t="s">
        <v>151</v>
      </c>
      <c r="H118" s="178">
        <v>11.8</v>
      </c>
      <c r="I118" s="179"/>
      <c r="J118" s="180">
        <f>ROUND(I118*H118,2)</f>
        <v>0</v>
      </c>
      <c r="K118" s="176" t="s">
        <v>152</v>
      </c>
      <c r="L118" s="40"/>
      <c r="M118" s="181" t="s">
        <v>19</v>
      </c>
      <c r="N118" s="182" t="s">
        <v>43</v>
      </c>
      <c r="O118" s="65"/>
      <c r="P118" s="183">
        <f>O118*H118</f>
        <v>0</v>
      </c>
      <c r="Q118" s="183">
        <v>1.7000000000000001E-2</v>
      </c>
      <c r="R118" s="183">
        <f>Q118*H118</f>
        <v>0.20060000000000003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153</v>
      </c>
      <c r="AT118" s="185" t="s">
        <v>148</v>
      </c>
      <c r="AU118" s="185" t="s">
        <v>82</v>
      </c>
      <c r="AY118" s="18" t="s">
        <v>146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80</v>
      </c>
      <c r="BK118" s="186">
        <f>ROUND(I118*H118,2)</f>
        <v>0</v>
      </c>
      <c r="BL118" s="18" t="s">
        <v>153</v>
      </c>
      <c r="BM118" s="185" t="s">
        <v>195</v>
      </c>
    </row>
    <row r="119" spans="1:65" s="2" customFormat="1" ht="11.25">
      <c r="A119" s="35"/>
      <c r="B119" s="36"/>
      <c r="C119" s="37"/>
      <c r="D119" s="187" t="s">
        <v>155</v>
      </c>
      <c r="E119" s="37"/>
      <c r="F119" s="188" t="s">
        <v>196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155</v>
      </c>
      <c r="AU119" s="18" t="s">
        <v>82</v>
      </c>
    </row>
    <row r="120" spans="1:65" s="2" customFormat="1" ht="19.5">
      <c r="A120" s="35"/>
      <c r="B120" s="36"/>
      <c r="C120" s="37"/>
      <c r="D120" s="194" t="s">
        <v>197</v>
      </c>
      <c r="E120" s="37"/>
      <c r="F120" s="225" t="s">
        <v>198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197</v>
      </c>
      <c r="AU120" s="18" t="s">
        <v>82</v>
      </c>
    </row>
    <row r="121" spans="1:65" s="13" customFormat="1" ht="11.25">
      <c r="B121" s="192"/>
      <c r="C121" s="193"/>
      <c r="D121" s="194" t="s">
        <v>157</v>
      </c>
      <c r="E121" s="195" t="s">
        <v>19</v>
      </c>
      <c r="F121" s="196" t="s">
        <v>199</v>
      </c>
      <c r="G121" s="193"/>
      <c r="H121" s="197">
        <v>11.8</v>
      </c>
      <c r="I121" s="198"/>
      <c r="J121" s="193"/>
      <c r="K121" s="193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157</v>
      </c>
      <c r="AU121" s="203" t="s">
        <v>82</v>
      </c>
      <c r="AV121" s="13" t="s">
        <v>82</v>
      </c>
      <c r="AW121" s="13" t="s">
        <v>33</v>
      </c>
      <c r="AX121" s="13" t="s">
        <v>80</v>
      </c>
      <c r="AY121" s="203" t="s">
        <v>146</v>
      </c>
    </row>
    <row r="122" spans="1:65" s="2" customFormat="1" ht="24.2" customHeight="1">
      <c r="A122" s="35"/>
      <c r="B122" s="36"/>
      <c r="C122" s="174" t="s">
        <v>187</v>
      </c>
      <c r="D122" s="174" t="s">
        <v>148</v>
      </c>
      <c r="E122" s="175" t="s">
        <v>200</v>
      </c>
      <c r="F122" s="176" t="s">
        <v>201</v>
      </c>
      <c r="G122" s="177" t="s">
        <v>151</v>
      </c>
      <c r="H122" s="178">
        <v>132</v>
      </c>
      <c r="I122" s="179"/>
      <c r="J122" s="180">
        <f>ROUND(I122*H122,2)</f>
        <v>0</v>
      </c>
      <c r="K122" s="176" t="s">
        <v>152</v>
      </c>
      <c r="L122" s="40"/>
      <c r="M122" s="181" t="s">
        <v>19</v>
      </c>
      <c r="N122" s="182" t="s">
        <v>43</v>
      </c>
      <c r="O122" s="65"/>
      <c r="P122" s="183">
        <f>O122*H122</f>
        <v>0</v>
      </c>
      <c r="Q122" s="183">
        <v>4.0000000000000003E-5</v>
      </c>
      <c r="R122" s="183">
        <f>Q122*H122</f>
        <v>5.2800000000000008E-3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153</v>
      </c>
      <c r="AT122" s="185" t="s">
        <v>148</v>
      </c>
      <c r="AU122" s="185" t="s">
        <v>82</v>
      </c>
      <c r="AY122" s="18" t="s">
        <v>146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80</v>
      </c>
      <c r="BK122" s="186">
        <f>ROUND(I122*H122,2)</f>
        <v>0</v>
      </c>
      <c r="BL122" s="18" t="s">
        <v>153</v>
      </c>
      <c r="BM122" s="185" t="s">
        <v>202</v>
      </c>
    </row>
    <row r="123" spans="1:65" s="2" customFormat="1" ht="11.25">
      <c r="A123" s="35"/>
      <c r="B123" s="36"/>
      <c r="C123" s="37"/>
      <c r="D123" s="187" t="s">
        <v>155</v>
      </c>
      <c r="E123" s="37"/>
      <c r="F123" s="188" t="s">
        <v>203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155</v>
      </c>
      <c r="AU123" s="18" t="s">
        <v>82</v>
      </c>
    </row>
    <row r="124" spans="1:65" s="2" customFormat="1" ht="24.2" customHeight="1">
      <c r="A124" s="35"/>
      <c r="B124" s="36"/>
      <c r="C124" s="174" t="s">
        <v>190</v>
      </c>
      <c r="D124" s="174" t="s">
        <v>148</v>
      </c>
      <c r="E124" s="175" t="s">
        <v>204</v>
      </c>
      <c r="F124" s="176" t="s">
        <v>205</v>
      </c>
      <c r="G124" s="177" t="s">
        <v>180</v>
      </c>
      <c r="H124" s="178">
        <v>420</v>
      </c>
      <c r="I124" s="179"/>
      <c r="J124" s="180">
        <f>ROUND(I124*H124,2)</f>
        <v>0</v>
      </c>
      <c r="K124" s="176" t="s">
        <v>152</v>
      </c>
      <c r="L124" s="40"/>
      <c r="M124" s="181" t="s">
        <v>19</v>
      </c>
      <c r="N124" s="182" t="s">
        <v>43</v>
      </c>
      <c r="O124" s="65"/>
      <c r="P124" s="183">
        <f>O124*H124</f>
        <v>0</v>
      </c>
      <c r="Q124" s="183">
        <v>3.3000000000000002E-2</v>
      </c>
      <c r="R124" s="183">
        <f>Q124*H124</f>
        <v>13.860000000000001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153</v>
      </c>
      <c r="AT124" s="185" t="s">
        <v>148</v>
      </c>
      <c r="AU124" s="185" t="s">
        <v>82</v>
      </c>
      <c r="AY124" s="18" t="s">
        <v>146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80</v>
      </c>
      <c r="BK124" s="186">
        <f>ROUND(I124*H124,2)</f>
        <v>0</v>
      </c>
      <c r="BL124" s="18" t="s">
        <v>153</v>
      </c>
      <c r="BM124" s="185" t="s">
        <v>206</v>
      </c>
    </row>
    <row r="125" spans="1:65" s="2" customFormat="1" ht="11.25">
      <c r="A125" s="35"/>
      <c r="B125" s="36"/>
      <c r="C125" s="37"/>
      <c r="D125" s="187" t="s">
        <v>155</v>
      </c>
      <c r="E125" s="37"/>
      <c r="F125" s="188" t="s">
        <v>207</v>
      </c>
      <c r="G125" s="37"/>
      <c r="H125" s="37"/>
      <c r="I125" s="189"/>
      <c r="J125" s="37"/>
      <c r="K125" s="37"/>
      <c r="L125" s="40"/>
      <c r="M125" s="190"/>
      <c r="N125" s="191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155</v>
      </c>
      <c r="AU125" s="18" t="s">
        <v>82</v>
      </c>
    </row>
    <row r="126" spans="1:65" s="13" customFormat="1" ht="11.25">
      <c r="B126" s="192"/>
      <c r="C126" s="193"/>
      <c r="D126" s="194" t="s">
        <v>157</v>
      </c>
      <c r="E126" s="195" t="s">
        <v>19</v>
      </c>
      <c r="F126" s="196" t="s">
        <v>208</v>
      </c>
      <c r="G126" s="193"/>
      <c r="H126" s="197">
        <v>420</v>
      </c>
      <c r="I126" s="198"/>
      <c r="J126" s="193"/>
      <c r="K126" s="193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157</v>
      </c>
      <c r="AU126" s="203" t="s">
        <v>82</v>
      </c>
      <c r="AV126" s="13" t="s">
        <v>82</v>
      </c>
      <c r="AW126" s="13" t="s">
        <v>33</v>
      </c>
      <c r="AX126" s="13" t="s">
        <v>80</v>
      </c>
      <c r="AY126" s="203" t="s">
        <v>146</v>
      </c>
    </row>
    <row r="127" spans="1:65" s="2" customFormat="1" ht="24.2" customHeight="1">
      <c r="A127" s="35"/>
      <c r="B127" s="36"/>
      <c r="C127" s="174" t="s">
        <v>209</v>
      </c>
      <c r="D127" s="174" t="s">
        <v>148</v>
      </c>
      <c r="E127" s="175" t="s">
        <v>210</v>
      </c>
      <c r="F127" s="176" t="s">
        <v>211</v>
      </c>
      <c r="G127" s="177" t="s">
        <v>180</v>
      </c>
      <c r="H127" s="178">
        <v>32</v>
      </c>
      <c r="I127" s="179"/>
      <c r="J127" s="180">
        <f>ROUND(I127*H127,2)</f>
        <v>0</v>
      </c>
      <c r="K127" s="176" t="s">
        <v>152</v>
      </c>
      <c r="L127" s="40"/>
      <c r="M127" s="181" t="s">
        <v>19</v>
      </c>
      <c r="N127" s="182" t="s">
        <v>43</v>
      </c>
      <c r="O127" s="65"/>
      <c r="P127" s="183">
        <f>O127*H127</f>
        <v>0</v>
      </c>
      <c r="Q127" s="183">
        <v>1.6000000000000001E-4</v>
      </c>
      <c r="R127" s="183">
        <f>Q127*H127</f>
        <v>5.1200000000000004E-3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153</v>
      </c>
      <c r="AT127" s="185" t="s">
        <v>148</v>
      </c>
      <c r="AU127" s="185" t="s">
        <v>82</v>
      </c>
      <c r="AY127" s="18" t="s">
        <v>146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80</v>
      </c>
      <c r="BK127" s="186">
        <f>ROUND(I127*H127,2)</f>
        <v>0</v>
      </c>
      <c r="BL127" s="18" t="s">
        <v>153</v>
      </c>
      <c r="BM127" s="185" t="s">
        <v>212</v>
      </c>
    </row>
    <row r="128" spans="1:65" s="2" customFormat="1" ht="11.25">
      <c r="A128" s="35"/>
      <c r="B128" s="36"/>
      <c r="C128" s="37"/>
      <c r="D128" s="187" t="s">
        <v>155</v>
      </c>
      <c r="E128" s="37"/>
      <c r="F128" s="188" t="s">
        <v>213</v>
      </c>
      <c r="G128" s="37"/>
      <c r="H128" s="37"/>
      <c r="I128" s="189"/>
      <c r="J128" s="37"/>
      <c r="K128" s="37"/>
      <c r="L128" s="40"/>
      <c r="M128" s="190"/>
      <c r="N128" s="191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155</v>
      </c>
      <c r="AU128" s="18" t="s">
        <v>82</v>
      </c>
    </row>
    <row r="129" spans="1:65" s="13" customFormat="1" ht="11.25">
      <c r="B129" s="192"/>
      <c r="C129" s="193"/>
      <c r="D129" s="194" t="s">
        <v>157</v>
      </c>
      <c r="E129" s="195" t="s">
        <v>19</v>
      </c>
      <c r="F129" s="196" t="s">
        <v>214</v>
      </c>
      <c r="G129" s="193"/>
      <c r="H129" s="197">
        <v>32</v>
      </c>
      <c r="I129" s="198"/>
      <c r="J129" s="193"/>
      <c r="K129" s="193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157</v>
      </c>
      <c r="AU129" s="203" t="s">
        <v>82</v>
      </c>
      <c r="AV129" s="13" t="s">
        <v>82</v>
      </c>
      <c r="AW129" s="13" t="s">
        <v>33</v>
      </c>
      <c r="AX129" s="13" t="s">
        <v>80</v>
      </c>
      <c r="AY129" s="203" t="s">
        <v>146</v>
      </c>
    </row>
    <row r="130" spans="1:65" s="2" customFormat="1" ht="16.5" customHeight="1">
      <c r="A130" s="35"/>
      <c r="B130" s="36"/>
      <c r="C130" s="174" t="s">
        <v>215</v>
      </c>
      <c r="D130" s="174" t="s">
        <v>148</v>
      </c>
      <c r="E130" s="175" t="s">
        <v>216</v>
      </c>
      <c r="F130" s="176" t="s">
        <v>217</v>
      </c>
      <c r="G130" s="177" t="s">
        <v>151</v>
      </c>
      <c r="H130" s="178">
        <v>29.96</v>
      </c>
      <c r="I130" s="179"/>
      <c r="J130" s="180">
        <f>ROUND(I130*H130,2)</f>
        <v>0</v>
      </c>
      <c r="K130" s="176" t="s">
        <v>152</v>
      </c>
      <c r="L130" s="40"/>
      <c r="M130" s="181" t="s">
        <v>19</v>
      </c>
      <c r="N130" s="182" t="s">
        <v>43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0.128</v>
      </c>
      <c r="T130" s="184">
        <f>S130*H130</f>
        <v>3.8348800000000001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218</v>
      </c>
      <c r="AT130" s="185" t="s">
        <v>148</v>
      </c>
      <c r="AU130" s="185" t="s">
        <v>82</v>
      </c>
      <c r="AY130" s="18" t="s">
        <v>146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80</v>
      </c>
      <c r="BK130" s="186">
        <f>ROUND(I130*H130,2)</f>
        <v>0</v>
      </c>
      <c r="BL130" s="18" t="s">
        <v>218</v>
      </c>
      <c r="BM130" s="185" t="s">
        <v>219</v>
      </c>
    </row>
    <row r="131" spans="1:65" s="2" customFormat="1" ht="11.25">
      <c r="A131" s="35"/>
      <c r="B131" s="36"/>
      <c r="C131" s="37"/>
      <c r="D131" s="187" t="s">
        <v>155</v>
      </c>
      <c r="E131" s="37"/>
      <c r="F131" s="188" t="s">
        <v>220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155</v>
      </c>
      <c r="AU131" s="18" t="s">
        <v>82</v>
      </c>
    </row>
    <row r="132" spans="1:65" s="13" customFormat="1" ht="11.25">
      <c r="B132" s="192"/>
      <c r="C132" s="193"/>
      <c r="D132" s="194" t="s">
        <v>157</v>
      </c>
      <c r="E132" s="195" t="s">
        <v>19</v>
      </c>
      <c r="F132" s="196" t="s">
        <v>221</v>
      </c>
      <c r="G132" s="193"/>
      <c r="H132" s="197">
        <v>29.96</v>
      </c>
      <c r="I132" s="198"/>
      <c r="J132" s="193"/>
      <c r="K132" s="193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157</v>
      </c>
      <c r="AU132" s="203" t="s">
        <v>82</v>
      </c>
      <c r="AV132" s="13" t="s">
        <v>82</v>
      </c>
      <c r="AW132" s="13" t="s">
        <v>33</v>
      </c>
      <c r="AX132" s="13" t="s">
        <v>80</v>
      </c>
      <c r="AY132" s="203" t="s">
        <v>146</v>
      </c>
    </row>
    <row r="133" spans="1:65" s="2" customFormat="1" ht="24.2" customHeight="1">
      <c r="A133" s="35"/>
      <c r="B133" s="36"/>
      <c r="C133" s="174" t="s">
        <v>8</v>
      </c>
      <c r="D133" s="174" t="s">
        <v>148</v>
      </c>
      <c r="E133" s="175" t="s">
        <v>222</v>
      </c>
      <c r="F133" s="176" t="s">
        <v>223</v>
      </c>
      <c r="G133" s="177" t="s">
        <v>151</v>
      </c>
      <c r="H133" s="178">
        <v>7.74</v>
      </c>
      <c r="I133" s="179"/>
      <c r="J133" s="180">
        <f>ROUND(I133*H133,2)</f>
        <v>0</v>
      </c>
      <c r="K133" s="176" t="s">
        <v>152</v>
      </c>
      <c r="L133" s="40"/>
      <c r="M133" s="181" t="s">
        <v>19</v>
      </c>
      <c r="N133" s="182" t="s">
        <v>43</v>
      </c>
      <c r="O133" s="65"/>
      <c r="P133" s="183">
        <f>O133*H133</f>
        <v>0</v>
      </c>
      <c r="Q133" s="183">
        <v>0</v>
      </c>
      <c r="R133" s="183">
        <f>Q133*H133</f>
        <v>0</v>
      </c>
      <c r="S133" s="183">
        <v>3.4000000000000002E-2</v>
      </c>
      <c r="T133" s="184">
        <f>S133*H133</f>
        <v>0.26316000000000001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153</v>
      </c>
      <c r="AT133" s="185" t="s">
        <v>148</v>
      </c>
      <c r="AU133" s="185" t="s">
        <v>82</v>
      </c>
      <c r="AY133" s="18" t="s">
        <v>146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8" t="s">
        <v>80</v>
      </c>
      <c r="BK133" s="186">
        <f>ROUND(I133*H133,2)</f>
        <v>0</v>
      </c>
      <c r="BL133" s="18" t="s">
        <v>153</v>
      </c>
      <c r="BM133" s="185" t="s">
        <v>224</v>
      </c>
    </row>
    <row r="134" spans="1:65" s="2" customFormat="1" ht="11.25">
      <c r="A134" s="35"/>
      <c r="B134" s="36"/>
      <c r="C134" s="37"/>
      <c r="D134" s="187" t="s">
        <v>155</v>
      </c>
      <c r="E134" s="37"/>
      <c r="F134" s="188" t="s">
        <v>225</v>
      </c>
      <c r="G134" s="37"/>
      <c r="H134" s="37"/>
      <c r="I134" s="189"/>
      <c r="J134" s="37"/>
      <c r="K134" s="37"/>
      <c r="L134" s="40"/>
      <c r="M134" s="190"/>
      <c r="N134" s="191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155</v>
      </c>
      <c r="AU134" s="18" t="s">
        <v>82</v>
      </c>
    </row>
    <row r="135" spans="1:65" s="13" customFormat="1" ht="11.25">
      <c r="B135" s="192"/>
      <c r="C135" s="193"/>
      <c r="D135" s="194" t="s">
        <v>157</v>
      </c>
      <c r="E135" s="195" t="s">
        <v>19</v>
      </c>
      <c r="F135" s="196" t="s">
        <v>226</v>
      </c>
      <c r="G135" s="193"/>
      <c r="H135" s="197">
        <v>7.74</v>
      </c>
      <c r="I135" s="198"/>
      <c r="J135" s="193"/>
      <c r="K135" s="193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157</v>
      </c>
      <c r="AU135" s="203" t="s">
        <v>82</v>
      </c>
      <c r="AV135" s="13" t="s">
        <v>82</v>
      </c>
      <c r="AW135" s="13" t="s">
        <v>33</v>
      </c>
      <c r="AX135" s="13" t="s">
        <v>80</v>
      </c>
      <c r="AY135" s="203" t="s">
        <v>146</v>
      </c>
    </row>
    <row r="136" spans="1:65" s="2" customFormat="1" ht="24.2" customHeight="1">
      <c r="A136" s="35"/>
      <c r="B136" s="36"/>
      <c r="C136" s="174" t="s">
        <v>227</v>
      </c>
      <c r="D136" s="174" t="s">
        <v>148</v>
      </c>
      <c r="E136" s="175" t="s">
        <v>228</v>
      </c>
      <c r="F136" s="176" t="s">
        <v>229</v>
      </c>
      <c r="G136" s="177" t="s">
        <v>230</v>
      </c>
      <c r="H136" s="178">
        <v>5.35</v>
      </c>
      <c r="I136" s="179"/>
      <c r="J136" s="180">
        <f>ROUND(I136*H136,2)</f>
        <v>0</v>
      </c>
      <c r="K136" s="176" t="s">
        <v>152</v>
      </c>
      <c r="L136" s="40"/>
      <c r="M136" s="181" t="s">
        <v>19</v>
      </c>
      <c r="N136" s="182" t="s">
        <v>43</v>
      </c>
      <c r="O136" s="65"/>
      <c r="P136" s="183">
        <f>O136*H136</f>
        <v>0</v>
      </c>
      <c r="Q136" s="183">
        <v>0</v>
      </c>
      <c r="R136" s="183">
        <f>Q136*H136</f>
        <v>0</v>
      </c>
      <c r="S136" s="183">
        <v>6.6000000000000003E-2</v>
      </c>
      <c r="T136" s="184">
        <f>S136*H136</f>
        <v>0.35309999999999997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153</v>
      </c>
      <c r="AT136" s="185" t="s">
        <v>148</v>
      </c>
      <c r="AU136" s="185" t="s">
        <v>82</v>
      </c>
      <c r="AY136" s="18" t="s">
        <v>146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8" t="s">
        <v>80</v>
      </c>
      <c r="BK136" s="186">
        <f>ROUND(I136*H136,2)</f>
        <v>0</v>
      </c>
      <c r="BL136" s="18" t="s">
        <v>153</v>
      </c>
      <c r="BM136" s="185" t="s">
        <v>231</v>
      </c>
    </row>
    <row r="137" spans="1:65" s="2" customFormat="1" ht="11.25">
      <c r="A137" s="35"/>
      <c r="B137" s="36"/>
      <c r="C137" s="37"/>
      <c r="D137" s="187" t="s">
        <v>155</v>
      </c>
      <c r="E137" s="37"/>
      <c r="F137" s="188" t="s">
        <v>232</v>
      </c>
      <c r="G137" s="37"/>
      <c r="H137" s="37"/>
      <c r="I137" s="189"/>
      <c r="J137" s="37"/>
      <c r="K137" s="37"/>
      <c r="L137" s="40"/>
      <c r="M137" s="190"/>
      <c r="N137" s="191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155</v>
      </c>
      <c r="AU137" s="18" t="s">
        <v>82</v>
      </c>
    </row>
    <row r="138" spans="1:65" s="13" customFormat="1" ht="11.25">
      <c r="B138" s="192"/>
      <c r="C138" s="193"/>
      <c r="D138" s="194" t="s">
        <v>157</v>
      </c>
      <c r="E138" s="195" t="s">
        <v>19</v>
      </c>
      <c r="F138" s="196" t="s">
        <v>233</v>
      </c>
      <c r="G138" s="193"/>
      <c r="H138" s="197">
        <v>5.35</v>
      </c>
      <c r="I138" s="198"/>
      <c r="J138" s="193"/>
      <c r="K138" s="193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157</v>
      </c>
      <c r="AU138" s="203" t="s">
        <v>82</v>
      </c>
      <c r="AV138" s="13" t="s">
        <v>82</v>
      </c>
      <c r="AW138" s="13" t="s">
        <v>33</v>
      </c>
      <c r="AX138" s="13" t="s">
        <v>80</v>
      </c>
      <c r="AY138" s="203" t="s">
        <v>146</v>
      </c>
    </row>
    <row r="139" spans="1:65" s="2" customFormat="1" ht="24.2" customHeight="1">
      <c r="A139" s="35"/>
      <c r="B139" s="36"/>
      <c r="C139" s="174" t="s">
        <v>234</v>
      </c>
      <c r="D139" s="174" t="s">
        <v>148</v>
      </c>
      <c r="E139" s="175" t="s">
        <v>235</v>
      </c>
      <c r="F139" s="176" t="s">
        <v>236</v>
      </c>
      <c r="G139" s="177" t="s">
        <v>230</v>
      </c>
      <c r="H139" s="178">
        <v>0.8</v>
      </c>
      <c r="I139" s="179"/>
      <c r="J139" s="180">
        <f>ROUND(I139*H139,2)</f>
        <v>0</v>
      </c>
      <c r="K139" s="176" t="s">
        <v>152</v>
      </c>
      <c r="L139" s="40"/>
      <c r="M139" s="181" t="s">
        <v>19</v>
      </c>
      <c r="N139" s="182" t="s">
        <v>43</v>
      </c>
      <c r="O139" s="65"/>
      <c r="P139" s="183">
        <f>O139*H139</f>
        <v>0</v>
      </c>
      <c r="Q139" s="183">
        <v>1.23E-3</v>
      </c>
      <c r="R139" s="183">
        <f>Q139*H139</f>
        <v>9.8400000000000007E-4</v>
      </c>
      <c r="S139" s="183">
        <v>1.7000000000000001E-2</v>
      </c>
      <c r="T139" s="184">
        <f>S139*H139</f>
        <v>1.3600000000000001E-2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153</v>
      </c>
      <c r="AT139" s="185" t="s">
        <v>148</v>
      </c>
      <c r="AU139" s="185" t="s">
        <v>82</v>
      </c>
      <c r="AY139" s="18" t="s">
        <v>146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8" t="s">
        <v>80</v>
      </c>
      <c r="BK139" s="186">
        <f>ROUND(I139*H139,2)</f>
        <v>0</v>
      </c>
      <c r="BL139" s="18" t="s">
        <v>153</v>
      </c>
      <c r="BM139" s="185" t="s">
        <v>237</v>
      </c>
    </row>
    <row r="140" spans="1:65" s="2" customFormat="1" ht="11.25">
      <c r="A140" s="35"/>
      <c r="B140" s="36"/>
      <c r="C140" s="37"/>
      <c r="D140" s="187" t="s">
        <v>155</v>
      </c>
      <c r="E140" s="37"/>
      <c r="F140" s="188" t="s">
        <v>238</v>
      </c>
      <c r="G140" s="37"/>
      <c r="H140" s="37"/>
      <c r="I140" s="189"/>
      <c r="J140" s="37"/>
      <c r="K140" s="37"/>
      <c r="L140" s="40"/>
      <c r="M140" s="190"/>
      <c r="N140" s="191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155</v>
      </c>
      <c r="AU140" s="18" t="s">
        <v>82</v>
      </c>
    </row>
    <row r="141" spans="1:65" s="13" customFormat="1" ht="11.25">
      <c r="B141" s="192"/>
      <c r="C141" s="193"/>
      <c r="D141" s="194" t="s">
        <v>157</v>
      </c>
      <c r="E141" s="195" t="s">
        <v>19</v>
      </c>
      <c r="F141" s="196" t="s">
        <v>239</v>
      </c>
      <c r="G141" s="193"/>
      <c r="H141" s="197">
        <v>0.4</v>
      </c>
      <c r="I141" s="198"/>
      <c r="J141" s="193"/>
      <c r="K141" s="193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157</v>
      </c>
      <c r="AU141" s="203" t="s">
        <v>82</v>
      </c>
      <c r="AV141" s="13" t="s">
        <v>82</v>
      </c>
      <c r="AW141" s="13" t="s">
        <v>33</v>
      </c>
      <c r="AX141" s="13" t="s">
        <v>72</v>
      </c>
      <c r="AY141" s="203" t="s">
        <v>146</v>
      </c>
    </row>
    <row r="142" spans="1:65" s="13" customFormat="1" ht="11.25">
      <c r="B142" s="192"/>
      <c r="C142" s="193"/>
      <c r="D142" s="194" t="s">
        <v>157</v>
      </c>
      <c r="E142" s="195" t="s">
        <v>19</v>
      </c>
      <c r="F142" s="196" t="s">
        <v>240</v>
      </c>
      <c r="G142" s="193"/>
      <c r="H142" s="197">
        <v>0.4</v>
      </c>
      <c r="I142" s="198"/>
      <c r="J142" s="193"/>
      <c r="K142" s="193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157</v>
      </c>
      <c r="AU142" s="203" t="s">
        <v>82</v>
      </c>
      <c r="AV142" s="13" t="s">
        <v>82</v>
      </c>
      <c r="AW142" s="13" t="s">
        <v>33</v>
      </c>
      <c r="AX142" s="13" t="s">
        <v>72</v>
      </c>
      <c r="AY142" s="203" t="s">
        <v>146</v>
      </c>
    </row>
    <row r="143" spans="1:65" s="14" customFormat="1" ht="11.25">
      <c r="B143" s="204"/>
      <c r="C143" s="205"/>
      <c r="D143" s="194" t="s">
        <v>157</v>
      </c>
      <c r="E143" s="206" t="s">
        <v>19</v>
      </c>
      <c r="F143" s="207" t="s">
        <v>176</v>
      </c>
      <c r="G143" s="205"/>
      <c r="H143" s="208">
        <v>0.8</v>
      </c>
      <c r="I143" s="209"/>
      <c r="J143" s="205"/>
      <c r="K143" s="205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157</v>
      </c>
      <c r="AU143" s="214" t="s">
        <v>82</v>
      </c>
      <c r="AV143" s="14" t="s">
        <v>153</v>
      </c>
      <c r="AW143" s="14" t="s">
        <v>33</v>
      </c>
      <c r="AX143" s="14" t="s">
        <v>80</v>
      </c>
      <c r="AY143" s="214" t="s">
        <v>146</v>
      </c>
    </row>
    <row r="144" spans="1:65" s="2" customFormat="1" ht="24.2" customHeight="1">
      <c r="A144" s="35"/>
      <c r="B144" s="36"/>
      <c r="C144" s="174" t="s">
        <v>241</v>
      </c>
      <c r="D144" s="174" t="s">
        <v>148</v>
      </c>
      <c r="E144" s="175" t="s">
        <v>242</v>
      </c>
      <c r="F144" s="176" t="s">
        <v>243</v>
      </c>
      <c r="G144" s="177" t="s">
        <v>230</v>
      </c>
      <c r="H144" s="178">
        <v>1</v>
      </c>
      <c r="I144" s="179"/>
      <c r="J144" s="180">
        <f>ROUND(I144*H144,2)</f>
        <v>0</v>
      </c>
      <c r="K144" s="176" t="s">
        <v>152</v>
      </c>
      <c r="L144" s="40"/>
      <c r="M144" s="181" t="s">
        <v>19</v>
      </c>
      <c r="N144" s="182" t="s">
        <v>43</v>
      </c>
      <c r="O144" s="65"/>
      <c r="P144" s="183">
        <f>O144*H144</f>
        <v>0</v>
      </c>
      <c r="Q144" s="183">
        <v>1.47E-3</v>
      </c>
      <c r="R144" s="183">
        <f>Q144*H144</f>
        <v>1.47E-3</v>
      </c>
      <c r="S144" s="183">
        <v>3.9E-2</v>
      </c>
      <c r="T144" s="184">
        <f>S144*H144</f>
        <v>3.9E-2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153</v>
      </c>
      <c r="AT144" s="185" t="s">
        <v>148</v>
      </c>
      <c r="AU144" s="185" t="s">
        <v>82</v>
      </c>
      <c r="AY144" s="18" t="s">
        <v>146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8" t="s">
        <v>80</v>
      </c>
      <c r="BK144" s="186">
        <f>ROUND(I144*H144,2)</f>
        <v>0</v>
      </c>
      <c r="BL144" s="18" t="s">
        <v>153</v>
      </c>
      <c r="BM144" s="185" t="s">
        <v>244</v>
      </c>
    </row>
    <row r="145" spans="1:65" s="2" customFormat="1" ht="11.25">
      <c r="A145" s="35"/>
      <c r="B145" s="36"/>
      <c r="C145" s="37"/>
      <c r="D145" s="187" t="s">
        <v>155</v>
      </c>
      <c r="E145" s="37"/>
      <c r="F145" s="188" t="s">
        <v>245</v>
      </c>
      <c r="G145" s="37"/>
      <c r="H145" s="37"/>
      <c r="I145" s="189"/>
      <c r="J145" s="37"/>
      <c r="K145" s="37"/>
      <c r="L145" s="40"/>
      <c r="M145" s="190"/>
      <c r="N145" s="191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155</v>
      </c>
      <c r="AU145" s="18" t="s">
        <v>82</v>
      </c>
    </row>
    <row r="146" spans="1:65" s="13" customFormat="1" ht="11.25">
      <c r="B146" s="192"/>
      <c r="C146" s="193"/>
      <c r="D146" s="194" t="s">
        <v>157</v>
      </c>
      <c r="E146" s="195" t="s">
        <v>19</v>
      </c>
      <c r="F146" s="196" t="s">
        <v>246</v>
      </c>
      <c r="G146" s="193"/>
      <c r="H146" s="197">
        <v>1</v>
      </c>
      <c r="I146" s="198"/>
      <c r="J146" s="193"/>
      <c r="K146" s="193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157</v>
      </c>
      <c r="AU146" s="203" t="s">
        <v>82</v>
      </c>
      <c r="AV146" s="13" t="s">
        <v>82</v>
      </c>
      <c r="AW146" s="13" t="s">
        <v>33</v>
      </c>
      <c r="AX146" s="13" t="s">
        <v>80</v>
      </c>
      <c r="AY146" s="203" t="s">
        <v>146</v>
      </c>
    </row>
    <row r="147" spans="1:65" s="2" customFormat="1" ht="24.2" customHeight="1">
      <c r="A147" s="35"/>
      <c r="B147" s="36"/>
      <c r="C147" s="174" t="s">
        <v>218</v>
      </c>
      <c r="D147" s="174" t="s">
        <v>148</v>
      </c>
      <c r="E147" s="175" t="s">
        <v>247</v>
      </c>
      <c r="F147" s="176" t="s">
        <v>248</v>
      </c>
      <c r="G147" s="177" t="s">
        <v>230</v>
      </c>
      <c r="H147" s="178">
        <v>1.8</v>
      </c>
      <c r="I147" s="179"/>
      <c r="J147" s="180">
        <f>ROUND(I147*H147,2)</f>
        <v>0</v>
      </c>
      <c r="K147" s="176" t="s">
        <v>152</v>
      </c>
      <c r="L147" s="40"/>
      <c r="M147" s="181" t="s">
        <v>19</v>
      </c>
      <c r="N147" s="182" t="s">
        <v>43</v>
      </c>
      <c r="O147" s="65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153</v>
      </c>
      <c r="AT147" s="185" t="s">
        <v>148</v>
      </c>
      <c r="AU147" s="185" t="s">
        <v>82</v>
      </c>
      <c r="AY147" s="18" t="s">
        <v>146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8" t="s">
        <v>80</v>
      </c>
      <c r="BK147" s="186">
        <f>ROUND(I147*H147,2)</f>
        <v>0</v>
      </c>
      <c r="BL147" s="18" t="s">
        <v>153</v>
      </c>
      <c r="BM147" s="185" t="s">
        <v>249</v>
      </c>
    </row>
    <row r="148" spans="1:65" s="2" customFormat="1" ht="11.25">
      <c r="A148" s="35"/>
      <c r="B148" s="36"/>
      <c r="C148" s="37"/>
      <c r="D148" s="187" t="s">
        <v>155</v>
      </c>
      <c r="E148" s="37"/>
      <c r="F148" s="188" t="s">
        <v>250</v>
      </c>
      <c r="G148" s="37"/>
      <c r="H148" s="37"/>
      <c r="I148" s="189"/>
      <c r="J148" s="37"/>
      <c r="K148" s="37"/>
      <c r="L148" s="40"/>
      <c r="M148" s="190"/>
      <c r="N148" s="191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155</v>
      </c>
      <c r="AU148" s="18" t="s">
        <v>82</v>
      </c>
    </row>
    <row r="149" spans="1:65" s="13" customFormat="1" ht="11.25">
      <c r="B149" s="192"/>
      <c r="C149" s="193"/>
      <c r="D149" s="194" t="s">
        <v>157</v>
      </c>
      <c r="E149" s="195" t="s">
        <v>19</v>
      </c>
      <c r="F149" s="196" t="s">
        <v>251</v>
      </c>
      <c r="G149" s="193"/>
      <c r="H149" s="197">
        <v>1.8</v>
      </c>
      <c r="I149" s="198"/>
      <c r="J149" s="193"/>
      <c r="K149" s="193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157</v>
      </c>
      <c r="AU149" s="203" t="s">
        <v>82</v>
      </c>
      <c r="AV149" s="13" t="s">
        <v>82</v>
      </c>
      <c r="AW149" s="13" t="s">
        <v>33</v>
      </c>
      <c r="AX149" s="13" t="s">
        <v>80</v>
      </c>
      <c r="AY149" s="203" t="s">
        <v>146</v>
      </c>
    </row>
    <row r="150" spans="1:65" s="2" customFormat="1" ht="24.2" customHeight="1">
      <c r="A150" s="35"/>
      <c r="B150" s="36"/>
      <c r="C150" s="174" t="s">
        <v>252</v>
      </c>
      <c r="D150" s="174" t="s">
        <v>148</v>
      </c>
      <c r="E150" s="175" t="s">
        <v>253</v>
      </c>
      <c r="F150" s="176" t="s">
        <v>254</v>
      </c>
      <c r="G150" s="177" t="s">
        <v>230</v>
      </c>
      <c r="H150" s="178">
        <v>24.22</v>
      </c>
      <c r="I150" s="179"/>
      <c r="J150" s="180">
        <f>ROUND(I150*H150,2)</f>
        <v>0</v>
      </c>
      <c r="K150" s="176" t="s">
        <v>152</v>
      </c>
      <c r="L150" s="40"/>
      <c r="M150" s="181" t="s">
        <v>19</v>
      </c>
      <c r="N150" s="182" t="s">
        <v>43</v>
      </c>
      <c r="O150" s="65"/>
      <c r="P150" s="183">
        <f>O150*H150</f>
        <v>0</v>
      </c>
      <c r="Q150" s="183">
        <v>8.0000000000000007E-5</v>
      </c>
      <c r="R150" s="183">
        <f>Q150*H150</f>
        <v>1.9376E-3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153</v>
      </c>
      <c r="AT150" s="185" t="s">
        <v>148</v>
      </c>
      <c r="AU150" s="185" t="s">
        <v>82</v>
      </c>
      <c r="AY150" s="18" t="s">
        <v>146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8" t="s">
        <v>80</v>
      </c>
      <c r="BK150" s="186">
        <f>ROUND(I150*H150,2)</f>
        <v>0</v>
      </c>
      <c r="BL150" s="18" t="s">
        <v>153</v>
      </c>
      <c r="BM150" s="185" t="s">
        <v>255</v>
      </c>
    </row>
    <row r="151" spans="1:65" s="2" customFormat="1" ht="11.25">
      <c r="A151" s="35"/>
      <c r="B151" s="36"/>
      <c r="C151" s="37"/>
      <c r="D151" s="187" t="s">
        <v>155</v>
      </c>
      <c r="E151" s="37"/>
      <c r="F151" s="188" t="s">
        <v>256</v>
      </c>
      <c r="G151" s="37"/>
      <c r="H151" s="37"/>
      <c r="I151" s="189"/>
      <c r="J151" s="37"/>
      <c r="K151" s="37"/>
      <c r="L151" s="40"/>
      <c r="M151" s="190"/>
      <c r="N151" s="191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155</v>
      </c>
      <c r="AU151" s="18" t="s">
        <v>82</v>
      </c>
    </row>
    <row r="152" spans="1:65" s="13" customFormat="1" ht="11.25">
      <c r="B152" s="192"/>
      <c r="C152" s="193"/>
      <c r="D152" s="194" t="s">
        <v>157</v>
      </c>
      <c r="E152" s="195" t="s">
        <v>19</v>
      </c>
      <c r="F152" s="196" t="s">
        <v>257</v>
      </c>
      <c r="G152" s="193"/>
      <c r="H152" s="197">
        <v>6.92</v>
      </c>
      <c r="I152" s="198"/>
      <c r="J152" s="193"/>
      <c r="K152" s="193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157</v>
      </c>
      <c r="AU152" s="203" t="s">
        <v>82</v>
      </c>
      <c r="AV152" s="13" t="s">
        <v>82</v>
      </c>
      <c r="AW152" s="13" t="s">
        <v>33</v>
      </c>
      <c r="AX152" s="13" t="s">
        <v>72</v>
      </c>
      <c r="AY152" s="203" t="s">
        <v>146</v>
      </c>
    </row>
    <row r="153" spans="1:65" s="13" customFormat="1" ht="11.25">
      <c r="B153" s="192"/>
      <c r="C153" s="193"/>
      <c r="D153" s="194" t="s">
        <v>157</v>
      </c>
      <c r="E153" s="195" t="s">
        <v>19</v>
      </c>
      <c r="F153" s="196" t="s">
        <v>258</v>
      </c>
      <c r="G153" s="193"/>
      <c r="H153" s="197">
        <v>17.3</v>
      </c>
      <c r="I153" s="198"/>
      <c r="J153" s="193"/>
      <c r="K153" s="193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157</v>
      </c>
      <c r="AU153" s="203" t="s">
        <v>82</v>
      </c>
      <c r="AV153" s="13" t="s">
        <v>82</v>
      </c>
      <c r="AW153" s="13" t="s">
        <v>33</v>
      </c>
      <c r="AX153" s="13" t="s">
        <v>72</v>
      </c>
      <c r="AY153" s="203" t="s">
        <v>146</v>
      </c>
    </row>
    <row r="154" spans="1:65" s="14" customFormat="1" ht="11.25">
      <c r="B154" s="204"/>
      <c r="C154" s="205"/>
      <c r="D154" s="194" t="s">
        <v>157</v>
      </c>
      <c r="E154" s="206" t="s">
        <v>19</v>
      </c>
      <c r="F154" s="207" t="s">
        <v>176</v>
      </c>
      <c r="G154" s="205"/>
      <c r="H154" s="208">
        <v>24.22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157</v>
      </c>
      <c r="AU154" s="214" t="s">
        <v>82</v>
      </c>
      <c r="AV154" s="14" t="s">
        <v>153</v>
      </c>
      <c r="AW154" s="14" t="s">
        <v>33</v>
      </c>
      <c r="AX154" s="14" t="s">
        <v>80</v>
      </c>
      <c r="AY154" s="214" t="s">
        <v>146</v>
      </c>
    </row>
    <row r="155" spans="1:65" s="12" customFormat="1" ht="22.9" customHeight="1">
      <c r="B155" s="158"/>
      <c r="C155" s="159"/>
      <c r="D155" s="160" t="s">
        <v>71</v>
      </c>
      <c r="E155" s="172" t="s">
        <v>259</v>
      </c>
      <c r="F155" s="172" t="s">
        <v>260</v>
      </c>
      <c r="G155" s="159"/>
      <c r="H155" s="159"/>
      <c r="I155" s="162"/>
      <c r="J155" s="173">
        <f>BK155</f>
        <v>0</v>
      </c>
      <c r="K155" s="159"/>
      <c r="L155" s="164"/>
      <c r="M155" s="165"/>
      <c r="N155" s="166"/>
      <c r="O155" s="166"/>
      <c r="P155" s="167">
        <f>SUM(P156:P173)</f>
        <v>0</v>
      </c>
      <c r="Q155" s="166"/>
      <c r="R155" s="167">
        <f>SUM(R156:R173)</f>
        <v>0</v>
      </c>
      <c r="S155" s="166"/>
      <c r="T155" s="168">
        <f>SUM(T156:T173)</f>
        <v>0</v>
      </c>
      <c r="AR155" s="169" t="s">
        <v>80</v>
      </c>
      <c r="AT155" s="170" t="s">
        <v>71</v>
      </c>
      <c r="AU155" s="170" t="s">
        <v>80</v>
      </c>
      <c r="AY155" s="169" t="s">
        <v>146</v>
      </c>
      <c r="BK155" s="171">
        <f>SUM(BK156:BK173)</f>
        <v>0</v>
      </c>
    </row>
    <row r="156" spans="1:65" s="2" customFormat="1" ht="24.2" customHeight="1">
      <c r="A156" s="35"/>
      <c r="B156" s="36"/>
      <c r="C156" s="174" t="s">
        <v>261</v>
      </c>
      <c r="D156" s="174" t="s">
        <v>148</v>
      </c>
      <c r="E156" s="175" t="s">
        <v>262</v>
      </c>
      <c r="F156" s="176" t="s">
        <v>263</v>
      </c>
      <c r="G156" s="177" t="s">
        <v>264</v>
      </c>
      <c r="H156" s="178">
        <v>5.6920000000000002</v>
      </c>
      <c r="I156" s="179"/>
      <c r="J156" s="180">
        <f>ROUND(I156*H156,2)</f>
        <v>0</v>
      </c>
      <c r="K156" s="176" t="s">
        <v>152</v>
      </c>
      <c r="L156" s="40"/>
      <c r="M156" s="181" t="s">
        <v>19</v>
      </c>
      <c r="N156" s="182" t="s">
        <v>43</v>
      </c>
      <c r="O156" s="65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153</v>
      </c>
      <c r="AT156" s="185" t="s">
        <v>148</v>
      </c>
      <c r="AU156" s="185" t="s">
        <v>82</v>
      </c>
      <c r="AY156" s="18" t="s">
        <v>146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8" t="s">
        <v>80</v>
      </c>
      <c r="BK156" s="186">
        <f>ROUND(I156*H156,2)</f>
        <v>0</v>
      </c>
      <c r="BL156" s="18" t="s">
        <v>153</v>
      </c>
      <c r="BM156" s="185" t="s">
        <v>265</v>
      </c>
    </row>
    <row r="157" spans="1:65" s="2" customFormat="1" ht="11.25">
      <c r="A157" s="35"/>
      <c r="B157" s="36"/>
      <c r="C157" s="37"/>
      <c r="D157" s="187" t="s">
        <v>155</v>
      </c>
      <c r="E157" s="37"/>
      <c r="F157" s="188" t="s">
        <v>266</v>
      </c>
      <c r="G157" s="37"/>
      <c r="H157" s="37"/>
      <c r="I157" s="189"/>
      <c r="J157" s="37"/>
      <c r="K157" s="37"/>
      <c r="L157" s="40"/>
      <c r="M157" s="190"/>
      <c r="N157" s="191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155</v>
      </c>
      <c r="AU157" s="18" t="s">
        <v>82</v>
      </c>
    </row>
    <row r="158" spans="1:65" s="13" customFormat="1" ht="11.25">
      <c r="B158" s="192"/>
      <c r="C158" s="193"/>
      <c r="D158" s="194" t="s">
        <v>157</v>
      </c>
      <c r="E158" s="195" t="s">
        <v>19</v>
      </c>
      <c r="F158" s="196" t="s">
        <v>267</v>
      </c>
      <c r="G158" s="193"/>
      <c r="H158" s="197">
        <v>5.4729999999999999</v>
      </c>
      <c r="I158" s="198"/>
      <c r="J158" s="193"/>
      <c r="K158" s="193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157</v>
      </c>
      <c r="AU158" s="203" t="s">
        <v>82</v>
      </c>
      <c r="AV158" s="13" t="s">
        <v>82</v>
      </c>
      <c r="AW158" s="13" t="s">
        <v>33</v>
      </c>
      <c r="AX158" s="13" t="s">
        <v>72</v>
      </c>
      <c r="AY158" s="203" t="s">
        <v>146</v>
      </c>
    </row>
    <row r="159" spans="1:65" s="13" customFormat="1" ht="11.25">
      <c r="B159" s="192"/>
      <c r="C159" s="193"/>
      <c r="D159" s="194" t="s">
        <v>157</v>
      </c>
      <c r="E159" s="195" t="s">
        <v>19</v>
      </c>
      <c r="F159" s="196" t="s">
        <v>268</v>
      </c>
      <c r="G159" s="193"/>
      <c r="H159" s="197">
        <v>0.219</v>
      </c>
      <c r="I159" s="198"/>
      <c r="J159" s="193"/>
      <c r="K159" s="193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157</v>
      </c>
      <c r="AU159" s="203" t="s">
        <v>82</v>
      </c>
      <c r="AV159" s="13" t="s">
        <v>82</v>
      </c>
      <c r="AW159" s="13" t="s">
        <v>33</v>
      </c>
      <c r="AX159" s="13" t="s">
        <v>72</v>
      </c>
      <c r="AY159" s="203" t="s">
        <v>146</v>
      </c>
    </row>
    <row r="160" spans="1:65" s="14" customFormat="1" ht="11.25">
      <c r="B160" s="204"/>
      <c r="C160" s="205"/>
      <c r="D160" s="194" t="s">
        <v>157</v>
      </c>
      <c r="E160" s="206" t="s">
        <v>19</v>
      </c>
      <c r="F160" s="207" t="s">
        <v>176</v>
      </c>
      <c r="G160" s="205"/>
      <c r="H160" s="208">
        <v>5.6920000000000002</v>
      </c>
      <c r="I160" s="209"/>
      <c r="J160" s="205"/>
      <c r="K160" s="205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157</v>
      </c>
      <c r="AU160" s="214" t="s">
        <v>82</v>
      </c>
      <c r="AV160" s="14" t="s">
        <v>153</v>
      </c>
      <c r="AW160" s="14" t="s">
        <v>33</v>
      </c>
      <c r="AX160" s="14" t="s">
        <v>80</v>
      </c>
      <c r="AY160" s="214" t="s">
        <v>146</v>
      </c>
    </row>
    <row r="161" spans="1:65" s="2" customFormat="1" ht="37.9" customHeight="1">
      <c r="A161" s="35"/>
      <c r="B161" s="36"/>
      <c r="C161" s="174" t="s">
        <v>269</v>
      </c>
      <c r="D161" s="174" t="s">
        <v>148</v>
      </c>
      <c r="E161" s="175" t="s">
        <v>270</v>
      </c>
      <c r="F161" s="176" t="s">
        <v>271</v>
      </c>
      <c r="G161" s="177" t="s">
        <v>264</v>
      </c>
      <c r="H161" s="178">
        <v>5.6920000000000002</v>
      </c>
      <c r="I161" s="179"/>
      <c r="J161" s="180">
        <f>ROUND(I161*H161,2)</f>
        <v>0</v>
      </c>
      <c r="K161" s="176" t="s">
        <v>152</v>
      </c>
      <c r="L161" s="40"/>
      <c r="M161" s="181" t="s">
        <v>19</v>
      </c>
      <c r="N161" s="182" t="s">
        <v>43</v>
      </c>
      <c r="O161" s="65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5" t="s">
        <v>153</v>
      </c>
      <c r="AT161" s="185" t="s">
        <v>148</v>
      </c>
      <c r="AU161" s="185" t="s">
        <v>82</v>
      </c>
      <c r="AY161" s="18" t="s">
        <v>146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8" t="s">
        <v>80</v>
      </c>
      <c r="BK161" s="186">
        <f>ROUND(I161*H161,2)</f>
        <v>0</v>
      </c>
      <c r="BL161" s="18" t="s">
        <v>153</v>
      </c>
      <c r="BM161" s="185" t="s">
        <v>272</v>
      </c>
    </row>
    <row r="162" spans="1:65" s="2" customFormat="1" ht="11.25">
      <c r="A162" s="35"/>
      <c r="B162" s="36"/>
      <c r="C162" s="37"/>
      <c r="D162" s="187" t="s">
        <v>155</v>
      </c>
      <c r="E162" s="37"/>
      <c r="F162" s="188" t="s">
        <v>273</v>
      </c>
      <c r="G162" s="37"/>
      <c r="H162" s="37"/>
      <c r="I162" s="189"/>
      <c r="J162" s="37"/>
      <c r="K162" s="37"/>
      <c r="L162" s="40"/>
      <c r="M162" s="190"/>
      <c r="N162" s="191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155</v>
      </c>
      <c r="AU162" s="18" t="s">
        <v>82</v>
      </c>
    </row>
    <row r="163" spans="1:65" s="2" customFormat="1" ht="21.75" customHeight="1">
      <c r="A163" s="35"/>
      <c r="B163" s="36"/>
      <c r="C163" s="174" t="s">
        <v>274</v>
      </c>
      <c r="D163" s="174" t="s">
        <v>148</v>
      </c>
      <c r="E163" s="175" t="s">
        <v>275</v>
      </c>
      <c r="F163" s="176" t="s">
        <v>276</v>
      </c>
      <c r="G163" s="177" t="s">
        <v>264</v>
      </c>
      <c r="H163" s="178">
        <v>5.6920000000000002</v>
      </c>
      <c r="I163" s="179"/>
      <c r="J163" s="180">
        <f>ROUND(I163*H163,2)</f>
        <v>0</v>
      </c>
      <c r="K163" s="176" t="s">
        <v>152</v>
      </c>
      <c r="L163" s="40"/>
      <c r="M163" s="181" t="s">
        <v>19</v>
      </c>
      <c r="N163" s="182" t="s">
        <v>43</v>
      </c>
      <c r="O163" s="65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153</v>
      </c>
      <c r="AT163" s="185" t="s">
        <v>148</v>
      </c>
      <c r="AU163" s="185" t="s">
        <v>82</v>
      </c>
      <c r="AY163" s="18" t="s">
        <v>146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8" t="s">
        <v>80</v>
      </c>
      <c r="BK163" s="186">
        <f>ROUND(I163*H163,2)</f>
        <v>0</v>
      </c>
      <c r="BL163" s="18" t="s">
        <v>153</v>
      </c>
      <c r="BM163" s="185" t="s">
        <v>277</v>
      </c>
    </row>
    <row r="164" spans="1:65" s="2" customFormat="1" ht="11.25">
      <c r="A164" s="35"/>
      <c r="B164" s="36"/>
      <c r="C164" s="37"/>
      <c r="D164" s="187" t="s">
        <v>155</v>
      </c>
      <c r="E164" s="37"/>
      <c r="F164" s="188" t="s">
        <v>278</v>
      </c>
      <c r="G164" s="37"/>
      <c r="H164" s="37"/>
      <c r="I164" s="189"/>
      <c r="J164" s="37"/>
      <c r="K164" s="37"/>
      <c r="L164" s="40"/>
      <c r="M164" s="190"/>
      <c r="N164" s="191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155</v>
      </c>
      <c r="AU164" s="18" t="s">
        <v>82</v>
      </c>
    </row>
    <row r="165" spans="1:65" s="2" customFormat="1" ht="24.2" customHeight="1">
      <c r="A165" s="35"/>
      <c r="B165" s="36"/>
      <c r="C165" s="174" t="s">
        <v>7</v>
      </c>
      <c r="D165" s="174" t="s">
        <v>148</v>
      </c>
      <c r="E165" s="175" t="s">
        <v>279</v>
      </c>
      <c r="F165" s="176" t="s">
        <v>280</v>
      </c>
      <c r="G165" s="177" t="s">
        <v>264</v>
      </c>
      <c r="H165" s="178">
        <v>113.84</v>
      </c>
      <c r="I165" s="179"/>
      <c r="J165" s="180">
        <f>ROUND(I165*H165,2)</f>
        <v>0</v>
      </c>
      <c r="K165" s="176" t="s">
        <v>152</v>
      </c>
      <c r="L165" s="40"/>
      <c r="M165" s="181" t="s">
        <v>19</v>
      </c>
      <c r="N165" s="182" t="s">
        <v>43</v>
      </c>
      <c r="O165" s="65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5" t="s">
        <v>153</v>
      </c>
      <c r="AT165" s="185" t="s">
        <v>148</v>
      </c>
      <c r="AU165" s="185" t="s">
        <v>82</v>
      </c>
      <c r="AY165" s="18" t="s">
        <v>146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8" t="s">
        <v>80</v>
      </c>
      <c r="BK165" s="186">
        <f>ROUND(I165*H165,2)</f>
        <v>0</v>
      </c>
      <c r="BL165" s="18" t="s">
        <v>153</v>
      </c>
      <c r="BM165" s="185" t="s">
        <v>281</v>
      </c>
    </row>
    <row r="166" spans="1:65" s="2" customFormat="1" ht="11.25">
      <c r="A166" s="35"/>
      <c r="B166" s="36"/>
      <c r="C166" s="37"/>
      <c r="D166" s="187" t="s">
        <v>155</v>
      </c>
      <c r="E166" s="37"/>
      <c r="F166" s="188" t="s">
        <v>282</v>
      </c>
      <c r="G166" s="37"/>
      <c r="H166" s="37"/>
      <c r="I166" s="189"/>
      <c r="J166" s="37"/>
      <c r="K166" s="37"/>
      <c r="L166" s="40"/>
      <c r="M166" s="190"/>
      <c r="N166" s="191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155</v>
      </c>
      <c r="AU166" s="18" t="s">
        <v>82</v>
      </c>
    </row>
    <row r="167" spans="1:65" s="13" customFormat="1" ht="11.25">
      <c r="B167" s="192"/>
      <c r="C167" s="193"/>
      <c r="D167" s="194" t="s">
        <v>157</v>
      </c>
      <c r="E167" s="195" t="s">
        <v>19</v>
      </c>
      <c r="F167" s="196" t="s">
        <v>283</v>
      </c>
      <c r="G167" s="193"/>
      <c r="H167" s="197">
        <v>113.84</v>
      </c>
      <c r="I167" s="198"/>
      <c r="J167" s="193"/>
      <c r="K167" s="193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157</v>
      </c>
      <c r="AU167" s="203" t="s">
        <v>82</v>
      </c>
      <c r="AV167" s="13" t="s">
        <v>82</v>
      </c>
      <c r="AW167" s="13" t="s">
        <v>33</v>
      </c>
      <c r="AX167" s="13" t="s">
        <v>80</v>
      </c>
      <c r="AY167" s="203" t="s">
        <v>146</v>
      </c>
    </row>
    <row r="168" spans="1:65" s="2" customFormat="1" ht="24.2" customHeight="1">
      <c r="A168" s="35"/>
      <c r="B168" s="36"/>
      <c r="C168" s="174" t="s">
        <v>284</v>
      </c>
      <c r="D168" s="174" t="s">
        <v>148</v>
      </c>
      <c r="E168" s="175" t="s">
        <v>285</v>
      </c>
      <c r="F168" s="176" t="s">
        <v>286</v>
      </c>
      <c r="G168" s="177" t="s">
        <v>264</v>
      </c>
      <c r="H168" s="178">
        <v>0.219</v>
      </c>
      <c r="I168" s="179"/>
      <c r="J168" s="180">
        <f>ROUND(I168*H168,2)</f>
        <v>0</v>
      </c>
      <c r="K168" s="176" t="s">
        <v>152</v>
      </c>
      <c r="L168" s="40"/>
      <c r="M168" s="181" t="s">
        <v>19</v>
      </c>
      <c r="N168" s="182" t="s">
        <v>43</v>
      </c>
      <c r="O168" s="65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153</v>
      </c>
      <c r="AT168" s="185" t="s">
        <v>148</v>
      </c>
      <c r="AU168" s="185" t="s">
        <v>82</v>
      </c>
      <c r="AY168" s="18" t="s">
        <v>146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80</v>
      </c>
      <c r="BK168" s="186">
        <f>ROUND(I168*H168,2)</f>
        <v>0</v>
      </c>
      <c r="BL168" s="18" t="s">
        <v>153</v>
      </c>
      <c r="BM168" s="185" t="s">
        <v>287</v>
      </c>
    </row>
    <row r="169" spans="1:65" s="2" customFormat="1" ht="11.25">
      <c r="A169" s="35"/>
      <c r="B169" s="36"/>
      <c r="C169" s="37"/>
      <c r="D169" s="187" t="s">
        <v>155</v>
      </c>
      <c r="E169" s="37"/>
      <c r="F169" s="188" t="s">
        <v>288</v>
      </c>
      <c r="G169" s="37"/>
      <c r="H169" s="37"/>
      <c r="I169" s="189"/>
      <c r="J169" s="37"/>
      <c r="K169" s="37"/>
      <c r="L169" s="40"/>
      <c r="M169" s="190"/>
      <c r="N169" s="191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155</v>
      </c>
      <c r="AU169" s="18" t="s">
        <v>82</v>
      </c>
    </row>
    <row r="170" spans="1:65" s="13" customFormat="1" ht="11.25">
      <c r="B170" s="192"/>
      <c r="C170" s="193"/>
      <c r="D170" s="194" t="s">
        <v>157</v>
      </c>
      <c r="E170" s="195" t="s">
        <v>19</v>
      </c>
      <c r="F170" s="196" t="s">
        <v>289</v>
      </c>
      <c r="G170" s="193"/>
      <c r="H170" s="197">
        <v>0.219</v>
      </c>
      <c r="I170" s="198"/>
      <c r="J170" s="193"/>
      <c r="K170" s="193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157</v>
      </c>
      <c r="AU170" s="203" t="s">
        <v>82</v>
      </c>
      <c r="AV170" s="13" t="s">
        <v>82</v>
      </c>
      <c r="AW170" s="13" t="s">
        <v>33</v>
      </c>
      <c r="AX170" s="13" t="s">
        <v>80</v>
      </c>
      <c r="AY170" s="203" t="s">
        <v>146</v>
      </c>
    </row>
    <row r="171" spans="1:65" s="2" customFormat="1" ht="24.2" customHeight="1">
      <c r="A171" s="35"/>
      <c r="B171" s="36"/>
      <c r="C171" s="174" t="s">
        <v>290</v>
      </c>
      <c r="D171" s="174" t="s">
        <v>148</v>
      </c>
      <c r="E171" s="175" t="s">
        <v>291</v>
      </c>
      <c r="F171" s="176" t="s">
        <v>292</v>
      </c>
      <c r="G171" s="177" t="s">
        <v>264</v>
      </c>
      <c r="H171" s="178">
        <v>5.2539999999999996</v>
      </c>
      <c r="I171" s="179"/>
      <c r="J171" s="180">
        <f>ROUND(I171*H171,2)</f>
        <v>0</v>
      </c>
      <c r="K171" s="176" t="s">
        <v>152</v>
      </c>
      <c r="L171" s="40"/>
      <c r="M171" s="181" t="s">
        <v>19</v>
      </c>
      <c r="N171" s="182" t="s">
        <v>43</v>
      </c>
      <c r="O171" s="65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5" t="s">
        <v>153</v>
      </c>
      <c r="AT171" s="185" t="s">
        <v>148</v>
      </c>
      <c r="AU171" s="185" t="s">
        <v>82</v>
      </c>
      <c r="AY171" s="18" t="s">
        <v>146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8" t="s">
        <v>80</v>
      </c>
      <c r="BK171" s="186">
        <f>ROUND(I171*H171,2)</f>
        <v>0</v>
      </c>
      <c r="BL171" s="18" t="s">
        <v>153</v>
      </c>
      <c r="BM171" s="185" t="s">
        <v>293</v>
      </c>
    </row>
    <row r="172" spans="1:65" s="2" customFormat="1" ht="11.25">
      <c r="A172" s="35"/>
      <c r="B172" s="36"/>
      <c r="C172" s="37"/>
      <c r="D172" s="187" t="s">
        <v>155</v>
      </c>
      <c r="E172" s="37"/>
      <c r="F172" s="188" t="s">
        <v>294</v>
      </c>
      <c r="G172" s="37"/>
      <c r="H172" s="37"/>
      <c r="I172" s="189"/>
      <c r="J172" s="37"/>
      <c r="K172" s="37"/>
      <c r="L172" s="40"/>
      <c r="M172" s="190"/>
      <c r="N172" s="191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155</v>
      </c>
      <c r="AU172" s="18" t="s">
        <v>82</v>
      </c>
    </row>
    <row r="173" spans="1:65" s="13" customFormat="1" ht="11.25">
      <c r="B173" s="192"/>
      <c r="C173" s="193"/>
      <c r="D173" s="194" t="s">
        <v>157</v>
      </c>
      <c r="E173" s="195" t="s">
        <v>19</v>
      </c>
      <c r="F173" s="196" t="s">
        <v>295</v>
      </c>
      <c r="G173" s="193"/>
      <c r="H173" s="197">
        <v>5.2539999999999996</v>
      </c>
      <c r="I173" s="198"/>
      <c r="J173" s="193"/>
      <c r="K173" s="193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157</v>
      </c>
      <c r="AU173" s="203" t="s">
        <v>82</v>
      </c>
      <c r="AV173" s="13" t="s">
        <v>82</v>
      </c>
      <c r="AW173" s="13" t="s">
        <v>33</v>
      </c>
      <c r="AX173" s="13" t="s">
        <v>80</v>
      </c>
      <c r="AY173" s="203" t="s">
        <v>146</v>
      </c>
    </row>
    <row r="174" spans="1:65" s="12" customFormat="1" ht="25.9" customHeight="1">
      <c r="B174" s="158"/>
      <c r="C174" s="159"/>
      <c r="D174" s="160" t="s">
        <v>71</v>
      </c>
      <c r="E174" s="161" t="s">
        <v>296</v>
      </c>
      <c r="F174" s="161" t="s">
        <v>297</v>
      </c>
      <c r="G174" s="159"/>
      <c r="H174" s="159"/>
      <c r="I174" s="162"/>
      <c r="J174" s="163">
        <f>BK174</f>
        <v>0</v>
      </c>
      <c r="K174" s="159"/>
      <c r="L174" s="164"/>
      <c r="M174" s="165"/>
      <c r="N174" s="166"/>
      <c r="O174" s="166"/>
      <c r="P174" s="167">
        <f>P175+P181+P185+P196+P243+P256+P313+P316+P325+P334</f>
        <v>0</v>
      </c>
      <c r="Q174" s="166"/>
      <c r="R174" s="167">
        <f>R175+R181+R185+R196+R243+R256+R313+R316+R325+R334</f>
        <v>5.8096399599999993</v>
      </c>
      <c r="S174" s="166"/>
      <c r="T174" s="168">
        <f>T175+T181+T185+T196+T243+T256+T313+T316+T325+T334</f>
        <v>0.87272331000000003</v>
      </c>
      <c r="AR174" s="169" t="s">
        <v>82</v>
      </c>
      <c r="AT174" s="170" t="s">
        <v>71</v>
      </c>
      <c r="AU174" s="170" t="s">
        <v>72</v>
      </c>
      <c r="AY174" s="169" t="s">
        <v>146</v>
      </c>
      <c r="BK174" s="171">
        <f>BK175+BK181+BK185+BK196+BK243+BK256+BK313+BK316+BK325+BK334</f>
        <v>0</v>
      </c>
    </row>
    <row r="175" spans="1:65" s="12" customFormat="1" ht="22.9" customHeight="1">
      <c r="B175" s="158"/>
      <c r="C175" s="159"/>
      <c r="D175" s="160" t="s">
        <v>71</v>
      </c>
      <c r="E175" s="172" t="s">
        <v>298</v>
      </c>
      <c r="F175" s="172" t="s">
        <v>299</v>
      </c>
      <c r="G175" s="159"/>
      <c r="H175" s="159"/>
      <c r="I175" s="162"/>
      <c r="J175" s="173">
        <f>BK175</f>
        <v>0</v>
      </c>
      <c r="K175" s="159"/>
      <c r="L175" s="164"/>
      <c r="M175" s="165"/>
      <c r="N175" s="166"/>
      <c r="O175" s="166"/>
      <c r="P175" s="167">
        <f>SUM(P176:P180)</f>
        <v>0</v>
      </c>
      <c r="Q175" s="166"/>
      <c r="R175" s="167">
        <f>SUM(R176:R180)</f>
        <v>0</v>
      </c>
      <c r="S175" s="166"/>
      <c r="T175" s="168">
        <f>SUM(T176:T180)</f>
        <v>0.156</v>
      </c>
      <c r="AR175" s="169" t="s">
        <v>82</v>
      </c>
      <c r="AT175" s="170" t="s">
        <v>71</v>
      </c>
      <c r="AU175" s="170" t="s">
        <v>80</v>
      </c>
      <c r="AY175" s="169" t="s">
        <v>146</v>
      </c>
      <c r="BK175" s="171">
        <f>SUM(BK176:BK180)</f>
        <v>0</v>
      </c>
    </row>
    <row r="176" spans="1:65" s="2" customFormat="1" ht="16.5" customHeight="1">
      <c r="A176" s="35"/>
      <c r="B176" s="36"/>
      <c r="C176" s="174" t="s">
        <v>300</v>
      </c>
      <c r="D176" s="174" t="s">
        <v>148</v>
      </c>
      <c r="E176" s="175" t="s">
        <v>301</v>
      </c>
      <c r="F176" s="176" t="s">
        <v>302</v>
      </c>
      <c r="G176" s="177" t="s">
        <v>151</v>
      </c>
      <c r="H176" s="178">
        <v>8.5280000000000005</v>
      </c>
      <c r="I176" s="179"/>
      <c r="J176" s="180">
        <f>ROUND(I176*H176,2)</f>
        <v>0</v>
      </c>
      <c r="K176" s="176" t="s">
        <v>152</v>
      </c>
      <c r="L176" s="40"/>
      <c r="M176" s="181" t="s">
        <v>19</v>
      </c>
      <c r="N176" s="182" t="s">
        <v>43</v>
      </c>
      <c r="O176" s="65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218</v>
      </c>
      <c r="AT176" s="185" t="s">
        <v>148</v>
      </c>
      <c r="AU176" s="185" t="s">
        <v>82</v>
      </c>
      <c r="AY176" s="18" t="s">
        <v>146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80</v>
      </c>
      <c r="BK176" s="186">
        <f>ROUND(I176*H176,2)</f>
        <v>0</v>
      </c>
      <c r="BL176" s="18" t="s">
        <v>218</v>
      </c>
      <c r="BM176" s="185" t="s">
        <v>303</v>
      </c>
    </row>
    <row r="177" spans="1:65" s="2" customFormat="1" ht="11.25">
      <c r="A177" s="35"/>
      <c r="B177" s="36"/>
      <c r="C177" s="37"/>
      <c r="D177" s="187" t="s">
        <v>155</v>
      </c>
      <c r="E177" s="37"/>
      <c r="F177" s="188" t="s">
        <v>304</v>
      </c>
      <c r="G177" s="37"/>
      <c r="H177" s="37"/>
      <c r="I177" s="189"/>
      <c r="J177" s="37"/>
      <c r="K177" s="37"/>
      <c r="L177" s="40"/>
      <c r="M177" s="190"/>
      <c r="N177" s="191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155</v>
      </c>
      <c r="AU177" s="18" t="s">
        <v>82</v>
      </c>
    </row>
    <row r="178" spans="1:65" s="13" customFormat="1" ht="11.25">
      <c r="B178" s="192"/>
      <c r="C178" s="193"/>
      <c r="D178" s="194" t="s">
        <v>157</v>
      </c>
      <c r="E178" s="195" t="s">
        <v>19</v>
      </c>
      <c r="F178" s="196" t="s">
        <v>305</v>
      </c>
      <c r="G178" s="193"/>
      <c r="H178" s="197">
        <v>8.5280000000000005</v>
      </c>
      <c r="I178" s="198"/>
      <c r="J178" s="193"/>
      <c r="K178" s="193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157</v>
      </c>
      <c r="AU178" s="203" t="s">
        <v>82</v>
      </c>
      <c r="AV178" s="13" t="s">
        <v>82</v>
      </c>
      <c r="AW178" s="13" t="s">
        <v>33</v>
      </c>
      <c r="AX178" s="13" t="s">
        <v>80</v>
      </c>
      <c r="AY178" s="203" t="s">
        <v>146</v>
      </c>
    </row>
    <row r="179" spans="1:65" s="2" customFormat="1" ht="16.5" customHeight="1">
      <c r="A179" s="35"/>
      <c r="B179" s="36"/>
      <c r="C179" s="174" t="s">
        <v>306</v>
      </c>
      <c r="D179" s="174" t="s">
        <v>148</v>
      </c>
      <c r="E179" s="175" t="s">
        <v>307</v>
      </c>
      <c r="F179" s="176" t="s">
        <v>308</v>
      </c>
      <c r="G179" s="177" t="s">
        <v>180</v>
      </c>
      <c r="H179" s="178">
        <v>3</v>
      </c>
      <c r="I179" s="179"/>
      <c r="J179" s="180">
        <f>ROUND(I179*H179,2)</f>
        <v>0</v>
      </c>
      <c r="K179" s="176" t="s">
        <v>19</v>
      </c>
      <c r="L179" s="40"/>
      <c r="M179" s="181" t="s">
        <v>19</v>
      </c>
      <c r="N179" s="182" t="s">
        <v>43</v>
      </c>
      <c r="O179" s="65"/>
      <c r="P179" s="183">
        <f>O179*H179</f>
        <v>0</v>
      </c>
      <c r="Q179" s="183">
        <v>0</v>
      </c>
      <c r="R179" s="183">
        <f>Q179*H179</f>
        <v>0</v>
      </c>
      <c r="S179" s="183">
        <v>5.1999999999999998E-2</v>
      </c>
      <c r="T179" s="184">
        <f>S179*H179</f>
        <v>0.156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5" t="s">
        <v>218</v>
      </c>
      <c r="AT179" s="185" t="s">
        <v>148</v>
      </c>
      <c r="AU179" s="185" t="s">
        <v>82</v>
      </c>
      <c r="AY179" s="18" t="s">
        <v>146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8" t="s">
        <v>80</v>
      </c>
      <c r="BK179" s="186">
        <f>ROUND(I179*H179,2)</f>
        <v>0</v>
      </c>
      <c r="BL179" s="18" t="s">
        <v>218</v>
      </c>
      <c r="BM179" s="185" t="s">
        <v>309</v>
      </c>
    </row>
    <row r="180" spans="1:65" s="13" customFormat="1" ht="11.25">
      <c r="B180" s="192"/>
      <c r="C180" s="193"/>
      <c r="D180" s="194" t="s">
        <v>157</v>
      </c>
      <c r="E180" s="195" t="s">
        <v>19</v>
      </c>
      <c r="F180" s="196" t="s">
        <v>310</v>
      </c>
      <c r="G180" s="193"/>
      <c r="H180" s="197">
        <v>3</v>
      </c>
      <c r="I180" s="198"/>
      <c r="J180" s="193"/>
      <c r="K180" s="193"/>
      <c r="L180" s="199"/>
      <c r="M180" s="200"/>
      <c r="N180" s="201"/>
      <c r="O180" s="201"/>
      <c r="P180" s="201"/>
      <c r="Q180" s="201"/>
      <c r="R180" s="201"/>
      <c r="S180" s="201"/>
      <c r="T180" s="202"/>
      <c r="AT180" s="203" t="s">
        <v>157</v>
      </c>
      <c r="AU180" s="203" t="s">
        <v>82</v>
      </c>
      <c r="AV180" s="13" t="s">
        <v>82</v>
      </c>
      <c r="AW180" s="13" t="s">
        <v>33</v>
      </c>
      <c r="AX180" s="13" t="s">
        <v>80</v>
      </c>
      <c r="AY180" s="203" t="s">
        <v>146</v>
      </c>
    </row>
    <row r="181" spans="1:65" s="12" customFormat="1" ht="22.9" customHeight="1">
      <c r="B181" s="158"/>
      <c r="C181" s="159"/>
      <c r="D181" s="160" t="s">
        <v>71</v>
      </c>
      <c r="E181" s="172" t="s">
        <v>311</v>
      </c>
      <c r="F181" s="172" t="s">
        <v>312</v>
      </c>
      <c r="G181" s="159"/>
      <c r="H181" s="159"/>
      <c r="I181" s="162"/>
      <c r="J181" s="173">
        <f>BK181</f>
        <v>0</v>
      </c>
      <c r="K181" s="159"/>
      <c r="L181" s="164"/>
      <c r="M181" s="165"/>
      <c r="N181" s="166"/>
      <c r="O181" s="166"/>
      <c r="P181" s="167">
        <f>SUM(P182:P184)</f>
        <v>0</v>
      </c>
      <c r="Q181" s="166"/>
      <c r="R181" s="167">
        <f>SUM(R182:R184)</f>
        <v>0</v>
      </c>
      <c r="S181" s="166"/>
      <c r="T181" s="168">
        <f>SUM(T182:T184)</f>
        <v>0</v>
      </c>
      <c r="AR181" s="169" t="s">
        <v>82</v>
      </c>
      <c r="AT181" s="170" t="s">
        <v>71</v>
      </c>
      <c r="AU181" s="170" t="s">
        <v>80</v>
      </c>
      <c r="AY181" s="169" t="s">
        <v>146</v>
      </c>
      <c r="BK181" s="171">
        <f>SUM(BK182:BK184)</f>
        <v>0</v>
      </c>
    </row>
    <row r="182" spans="1:65" s="2" customFormat="1" ht="24.2" customHeight="1">
      <c r="A182" s="35"/>
      <c r="B182" s="36"/>
      <c r="C182" s="174" t="s">
        <v>313</v>
      </c>
      <c r="D182" s="174" t="s">
        <v>148</v>
      </c>
      <c r="E182" s="175" t="s">
        <v>314</v>
      </c>
      <c r="F182" s="176" t="s">
        <v>315</v>
      </c>
      <c r="G182" s="177" t="s">
        <v>180</v>
      </c>
      <c r="H182" s="178">
        <v>9</v>
      </c>
      <c r="I182" s="179"/>
      <c r="J182" s="180">
        <f>ROUND(I182*H182,2)</f>
        <v>0</v>
      </c>
      <c r="K182" s="176" t="s">
        <v>152</v>
      </c>
      <c r="L182" s="40"/>
      <c r="M182" s="181" t="s">
        <v>19</v>
      </c>
      <c r="N182" s="182" t="s">
        <v>43</v>
      </c>
      <c r="O182" s="65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218</v>
      </c>
      <c r="AT182" s="185" t="s">
        <v>148</v>
      </c>
      <c r="AU182" s="185" t="s">
        <v>82</v>
      </c>
      <c r="AY182" s="18" t="s">
        <v>146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8" t="s">
        <v>80</v>
      </c>
      <c r="BK182" s="186">
        <f>ROUND(I182*H182,2)</f>
        <v>0</v>
      </c>
      <c r="BL182" s="18" t="s">
        <v>218</v>
      </c>
      <c r="BM182" s="185" t="s">
        <v>316</v>
      </c>
    </row>
    <row r="183" spans="1:65" s="2" customFormat="1" ht="11.25">
      <c r="A183" s="35"/>
      <c r="B183" s="36"/>
      <c r="C183" s="37"/>
      <c r="D183" s="187" t="s">
        <v>155</v>
      </c>
      <c r="E183" s="37"/>
      <c r="F183" s="188" t="s">
        <v>317</v>
      </c>
      <c r="G183" s="37"/>
      <c r="H183" s="37"/>
      <c r="I183" s="189"/>
      <c r="J183" s="37"/>
      <c r="K183" s="37"/>
      <c r="L183" s="40"/>
      <c r="M183" s="190"/>
      <c r="N183" s="191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155</v>
      </c>
      <c r="AU183" s="18" t="s">
        <v>82</v>
      </c>
    </row>
    <row r="184" spans="1:65" s="13" customFormat="1" ht="11.25">
      <c r="B184" s="192"/>
      <c r="C184" s="193"/>
      <c r="D184" s="194" t="s">
        <v>157</v>
      </c>
      <c r="E184" s="195" t="s">
        <v>19</v>
      </c>
      <c r="F184" s="196" t="s">
        <v>318</v>
      </c>
      <c r="G184" s="193"/>
      <c r="H184" s="197">
        <v>9</v>
      </c>
      <c r="I184" s="198"/>
      <c r="J184" s="193"/>
      <c r="K184" s="193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157</v>
      </c>
      <c r="AU184" s="203" t="s">
        <v>82</v>
      </c>
      <c r="AV184" s="13" t="s">
        <v>82</v>
      </c>
      <c r="AW184" s="13" t="s">
        <v>33</v>
      </c>
      <c r="AX184" s="13" t="s">
        <v>80</v>
      </c>
      <c r="AY184" s="203" t="s">
        <v>146</v>
      </c>
    </row>
    <row r="185" spans="1:65" s="12" customFormat="1" ht="22.9" customHeight="1">
      <c r="B185" s="158"/>
      <c r="C185" s="159"/>
      <c r="D185" s="160" t="s">
        <v>71</v>
      </c>
      <c r="E185" s="172" t="s">
        <v>319</v>
      </c>
      <c r="F185" s="172" t="s">
        <v>320</v>
      </c>
      <c r="G185" s="159"/>
      <c r="H185" s="159"/>
      <c r="I185" s="162"/>
      <c r="J185" s="173">
        <f>BK185</f>
        <v>0</v>
      </c>
      <c r="K185" s="159"/>
      <c r="L185" s="164"/>
      <c r="M185" s="165"/>
      <c r="N185" s="166"/>
      <c r="O185" s="166"/>
      <c r="P185" s="167">
        <f>SUM(P186:P195)</f>
        <v>0</v>
      </c>
      <c r="Q185" s="166"/>
      <c r="R185" s="167">
        <f>SUM(R186:R195)</f>
        <v>2.6067199999999999E-2</v>
      </c>
      <c r="S185" s="166"/>
      <c r="T185" s="168">
        <f>SUM(T186:T195)</f>
        <v>0.18883799999999998</v>
      </c>
      <c r="AR185" s="169" t="s">
        <v>82</v>
      </c>
      <c r="AT185" s="170" t="s">
        <v>71</v>
      </c>
      <c r="AU185" s="170" t="s">
        <v>80</v>
      </c>
      <c r="AY185" s="169" t="s">
        <v>146</v>
      </c>
      <c r="BK185" s="171">
        <f>SUM(BK186:BK195)</f>
        <v>0</v>
      </c>
    </row>
    <row r="186" spans="1:65" s="2" customFormat="1" ht="24.2" customHeight="1">
      <c r="A186" s="35"/>
      <c r="B186" s="36"/>
      <c r="C186" s="174" t="s">
        <v>321</v>
      </c>
      <c r="D186" s="174" t="s">
        <v>148</v>
      </c>
      <c r="E186" s="175" t="s">
        <v>322</v>
      </c>
      <c r="F186" s="176" t="s">
        <v>323</v>
      </c>
      <c r="G186" s="177" t="s">
        <v>180</v>
      </c>
      <c r="H186" s="178">
        <v>32</v>
      </c>
      <c r="I186" s="179"/>
      <c r="J186" s="180">
        <f>ROUND(I186*H186,2)</f>
        <v>0</v>
      </c>
      <c r="K186" s="176" t="s">
        <v>152</v>
      </c>
      <c r="L186" s="40"/>
      <c r="M186" s="181" t="s">
        <v>19</v>
      </c>
      <c r="N186" s="182" t="s">
        <v>43</v>
      </c>
      <c r="O186" s="65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218</v>
      </c>
      <c r="AT186" s="185" t="s">
        <v>148</v>
      </c>
      <c r="AU186" s="185" t="s">
        <v>82</v>
      </c>
      <c r="AY186" s="18" t="s">
        <v>146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80</v>
      </c>
      <c r="BK186" s="186">
        <f>ROUND(I186*H186,2)</f>
        <v>0</v>
      </c>
      <c r="BL186" s="18" t="s">
        <v>218</v>
      </c>
      <c r="BM186" s="185" t="s">
        <v>324</v>
      </c>
    </row>
    <row r="187" spans="1:65" s="2" customFormat="1" ht="11.25">
      <c r="A187" s="35"/>
      <c r="B187" s="36"/>
      <c r="C187" s="37"/>
      <c r="D187" s="187" t="s">
        <v>155</v>
      </c>
      <c r="E187" s="37"/>
      <c r="F187" s="188" t="s">
        <v>325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155</v>
      </c>
      <c r="AU187" s="18" t="s">
        <v>82</v>
      </c>
    </row>
    <row r="188" spans="1:65" s="13" customFormat="1" ht="11.25">
      <c r="B188" s="192"/>
      <c r="C188" s="193"/>
      <c r="D188" s="194" t="s">
        <v>157</v>
      </c>
      <c r="E188" s="195" t="s">
        <v>19</v>
      </c>
      <c r="F188" s="196" t="s">
        <v>326</v>
      </c>
      <c r="G188" s="193"/>
      <c r="H188" s="197">
        <v>32</v>
      </c>
      <c r="I188" s="198"/>
      <c r="J188" s="193"/>
      <c r="K188" s="193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157</v>
      </c>
      <c r="AU188" s="203" t="s">
        <v>82</v>
      </c>
      <c r="AV188" s="13" t="s">
        <v>82</v>
      </c>
      <c r="AW188" s="13" t="s">
        <v>33</v>
      </c>
      <c r="AX188" s="13" t="s">
        <v>80</v>
      </c>
      <c r="AY188" s="203" t="s">
        <v>146</v>
      </c>
    </row>
    <row r="189" spans="1:65" s="2" customFormat="1" ht="16.5" customHeight="1">
      <c r="A189" s="35"/>
      <c r="B189" s="36"/>
      <c r="C189" s="215" t="s">
        <v>327</v>
      </c>
      <c r="D189" s="215" t="s">
        <v>184</v>
      </c>
      <c r="E189" s="216" t="s">
        <v>328</v>
      </c>
      <c r="F189" s="217" t="s">
        <v>329</v>
      </c>
      <c r="G189" s="218" t="s">
        <v>230</v>
      </c>
      <c r="H189" s="219">
        <v>32</v>
      </c>
      <c r="I189" s="220"/>
      <c r="J189" s="221">
        <f>ROUND(I189*H189,2)</f>
        <v>0</v>
      </c>
      <c r="K189" s="217" t="s">
        <v>152</v>
      </c>
      <c r="L189" s="222"/>
      <c r="M189" s="223" t="s">
        <v>19</v>
      </c>
      <c r="N189" s="224" t="s">
        <v>43</v>
      </c>
      <c r="O189" s="65"/>
      <c r="P189" s="183">
        <f>O189*H189</f>
        <v>0</v>
      </c>
      <c r="Q189" s="183">
        <v>7.7999999999999999E-4</v>
      </c>
      <c r="R189" s="183">
        <f>Q189*H189</f>
        <v>2.496E-2</v>
      </c>
      <c r="S189" s="183">
        <v>0</v>
      </c>
      <c r="T189" s="18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5" t="s">
        <v>330</v>
      </c>
      <c r="AT189" s="185" t="s">
        <v>184</v>
      </c>
      <c r="AU189" s="185" t="s">
        <v>82</v>
      </c>
      <c r="AY189" s="18" t="s">
        <v>146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8" t="s">
        <v>80</v>
      </c>
      <c r="BK189" s="186">
        <f>ROUND(I189*H189,2)</f>
        <v>0</v>
      </c>
      <c r="BL189" s="18" t="s">
        <v>218</v>
      </c>
      <c r="BM189" s="185" t="s">
        <v>331</v>
      </c>
    </row>
    <row r="190" spans="1:65" s="2" customFormat="1" ht="24.2" customHeight="1">
      <c r="A190" s="35"/>
      <c r="B190" s="36"/>
      <c r="C190" s="215" t="s">
        <v>332</v>
      </c>
      <c r="D190" s="215" t="s">
        <v>184</v>
      </c>
      <c r="E190" s="216" t="s">
        <v>333</v>
      </c>
      <c r="F190" s="217" t="s">
        <v>334</v>
      </c>
      <c r="G190" s="218" t="s">
        <v>335</v>
      </c>
      <c r="H190" s="219">
        <v>0.64</v>
      </c>
      <c r="I190" s="220"/>
      <c r="J190" s="221">
        <f>ROUND(I190*H190,2)</f>
        <v>0</v>
      </c>
      <c r="K190" s="217" t="s">
        <v>152</v>
      </c>
      <c r="L190" s="222"/>
      <c r="M190" s="223" t="s">
        <v>19</v>
      </c>
      <c r="N190" s="224" t="s">
        <v>43</v>
      </c>
      <c r="O190" s="65"/>
      <c r="P190" s="183">
        <f>O190*H190</f>
        <v>0</v>
      </c>
      <c r="Q190" s="183">
        <v>1.73E-3</v>
      </c>
      <c r="R190" s="183">
        <f>Q190*H190</f>
        <v>1.1072E-3</v>
      </c>
      <c r="S190" s="183">
        <v>0</v>
      </c>
      <c r="T190" s="18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5" t="s">
        <v>330</v>
      </c>
      <c r="AT190" s="185" t="s">
        <v>184</v>
      </c>
      <c r="AU190" s="185" t="s">
        <v>82</v>
      </c>
      <c r="AY190" s="18" t="s">
        <v>146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8" t="s">
        <v>80</v>
      </c>
      <c r="BK190" s="186">
        <f>ROUND(I190*H190,2)</f>
        <v>0</v>
      </c>
      <c r="BL190" s="18" t="s">
        <v>218</v>
      </c>
      <c r="BM190" s="185" t="s">
        <v>336</v>
      </c>
    </row>
    <row r="191" spans="1:65" s="13" customFormat="1" ht="11.25">
      <c r="B191" s="192"/>
      <c r="C191" s="193"/>
      <c r="D191" s="194" t="s">
        <v>157</v>
      </c>
      <c r="E191" s="195" t="s">
        <v>19</v>
      </c>
      <c r="F191" s="196" t="s">
        <v>337</v>
      </c>
      <c r="G191" s="193"/>
      <c r="H191" s="197">
        <v>0.64</v>
      </c>
      <c r="I191" s="198"/>
      <c r="J191" s="193"/>
      <c r="K191" s="193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157</v>
      </c>
      <c r="AU191" s="203" t="s">
        <v>82</v>
      </c>
      <c r="AV191" s="13" t="s">
        <v>82</v>
      </c>
      <c r="AW191" s="13" t="s">
        <v>33</v>
      </c>
      <c r="AX191" s="13" t="s">
        <v>80</v>
      </c>
      <c r="AY191" s="203" t="s">
        <v>146</v>
      </c>
    </row>
    <row r="192" spans="1:65" s="2" customFormat="1" ht="16.5" customHeight="1">
      <c r="A192" s="35"/>
      <c r="B192" s="36"/>
      <c r="C192" s="174" t="s">
        <v>338</v>
      </c>
      <c r="D192" s="174" t="s">
        <v>148</v>
      </c>
      <c r="E192" s="175" t="s">
        <v>339</v>
      </c>
      <c r="F192" s="176" t="s">
        <v>340</v>
      </c>
      <c r="G192" s="177" t="s">
        <v>151</v>
      </c>
      <c r="H192" s="178">
        <v>10.491</v>
      </c>
      <c r="I192" s="179"/>
      <c r="J192" s="180">
        <f>ROUND(I192*H192,2)</f>
        <v>0</v>
      </c>
      <c r="K192" s="176" t="s">
        <v>152</v>
      </c>
      <c r="L192" s="40"/>
      <c r="M192" s="181" t="s">
        <v>19</v>
      </c>
      <c r="N192" s="182" t="s">
        <v>43</v>
      </c>
      <c r="O192" s="65"/>
      <c r="P192" s="183">
        <f>O192*H192</f>
        <v>0</v>
      </c>
      <c r="Q192" s="183">
        <v>0</v>
      </c>
      <c r="R192" s="183">
        <f>Q192*H192</f>
        <v>0</v>
      </c>
      <c r="S192" s="183">
        <v>1.7999999999999999E-2</v>
      </c>
      <c r="T192" s="184">
        <f>S192*H192</f>
        <v>0.18883799999999998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218</v>
      </c>
      <c r="AT192" s="185" t="s">
        <v>148</v>
      </c>
      <c r="AU192" s="185" t="s">
        <v>82</v>
      </c>
      <c r="AY192" s="18" t="s">
        <v>146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80</v>
      </c>
      <c r="BK192" s="186">
        <f>ROUND(I192*H192,2)</f>
        <v>0</v>
      </c>
      <c r="BL192" s="18" t="s">
        <v>218</v>
      </c>
      <c r="BM192" s="185" t="s">
        <v>341</v>
      </c>
    </row>
    <row r="193" spans="1:65" s="2" customFormat="1" ht="11.25">
      <c r="A193" s="35"/>
      <c r="B193" s="36"/>
      <c r="C193" s="37"/>
      <c r="D193" s="187" t="s">
        <v>155</v>
      </c>
      <c r="E193" s="37"/>
      <c r="F193" s="188" t="s">
        <v>342</v>
      </c>
      <c r="G193" s="37"/>
      <c r="H193" s="37"/>
      <c r="I193" s="189"/>
      <c r="J193" s="37"/>
      <c r="K193" s="37"/>
      <c r="L193" s="40"/>
      <c r="M193" s="190"/>
      <c r="N193" s="191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155</v>
      </c>
      <c r="AU193" s="18" t="s">
        <v>82</v>
      </c>
    </row>
    <row r="194" spans="1:65" s="2" customFormat="1" ht="19.5">
      <c r="A194" s="35"/>
      <c r="B194" s="36"/>
      <c r="C194" s="37"/>
      <c r="D194" s="194" t="s">
        <v>197</v>
      </c>
      <c r="E194" s="37"/>
      <c r="F194" s="225" t="s">
        <v>343</v>
      </c>
      <c r="G194" s="37"/>
      <c r="H194" s="37"/>
      <c r="I194" s="189"/>
      <c r="J194" s="37"/>
      <c r="K194" s="37"/>
      <c r="L194" s="40"/>
      <c r="M194" s="190"/>
      <c r="N194" s="191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197</v>
      </c>
      <c r="AU194" s="18" t="s">
        <v>82</v>
      </c>
    </row>
    <row r="195" spans="1:65" s="13" customFormat="1" ht="11.25">
      <c r="B195" s="192"/>
      <c r="C195" s="193"/>
      <c r="D195" s="194" t="s">
        <v>157</v>
      </c>
      <c r="E195" s="195" t="s">
        <v>19</v>
      </c>
      <c r="F195" s="196" t="s">
        <v>344</v>
      </c>
      <c r="G195" s="193"/>
      <c r="H195" s="197">
        <v>10.491</v>
      </c>
      <c r="I195" s="198"/>
      <c r="J195" s="193"/>
      <c r="K195" s="193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157</v>
      </c>
      <c r="AU195" s="203" t="s">
        <v>82</v>
      </c>
      <c r="AV195" s="13" t="s">
        <v>82</v>
      </c>
      <c r="AW195" s="13" t="s">
        <v>33</v>
      </c>
      <c r="AX195" s="13" t="s">
        <v>80</v>
      </c>
      <c r="AY195" s="203" t="s">
        <v>146</v>
      </c>
    </row>
    <row r="196" spans="1:65" s="12" customFormat="1" ht="22.9" customHeight="1">
      <c r="B196" s="158"/>
      <c r="C196" s="159"/>
      <c r="D196" s="160" t="s">
        <v>71</v>
      </c>
      <c r="E196" s="172" t="s">
        <v>345</v>
      </c>
      <c r="F196" s="172" t="s">
        <v>346</v>
      </c>
      <c r="G196" s="159"/>
      <c r="H196" s="159"/>
      <c r="I196" s="162"/>
      <c r="J196" s="173">
        <f>BK196</f>
        <v>0</v>
      </c>
      <c r="K196" s="159"/>
      <c r="L196" s="164"/>
      <c r="M196" s="165"/>
      <c r="N196" s="166"/>
      <c r="O196" s="166"/>
      <c r="P196" s="167">
        <f>SUM(P197:P242)</f>
        <v>0</v>
      </c>
      <c r="Q196" s="166"/>
      <c r="R196" s="167">
        <f>SUM(R197:R242)</f>
        <v>1.6943929199999999</v>
      </c>
      <c r="S196" s="166"/>
      <c r="T196" s="168">
        <f>SUM(T197:T242)</f>
        <v>0.30903031000000003</v>
      </c>
      <c r="AR196" s="169" t="s">
        <v>82</v>
      </c>
      <c r="AT196" s="170" t="s">
        <v>71</v>
      </c>
      <c r="AU196" s="170" t="s">
        <v>80</v>
      </c>
      <c r="AY196" s="169" t="s">
        <v>146</v>
      </c>
      <c r="BK196" s="171">
        <f>SUM(BK197:BK242)</f>
        <v>0</v>
      </c>
    </row>
    <row r="197" spans="1:65" s="2" customFormat="1" ht="24.2" customHeight="1">
      <c r="A197" s="35"/>
      <c r="B197" s="36"/>
      <c r="C197" s="174" t="s">
        <v>347</v>
      </c>
      <c r="D197" s="174" t="s">
        <v>148</v>
      </c>
      <c r="E197" s="175" t="s">
        <v>348</v>
      </c>
      <c r="F197" s="176" t="s">
        <v>349</v>
      </c>
      <c r="G197" s="177" t="s">
        <v>151</v>
      </c>
      <c r="H197" s="178">
        <v>37.979999999999997</v>
      </c>
      <c r="I197" s="179"/>
      <c r="J197" s="180">
        <f>ROUND(I197*H197,2)</f>
        <v>0</v>
      </c>
      <c r="K197" s="176" t="s">
        <v>152</v>
      </c>
      <c r="L197" s="40"/>
      <c r="M197" s="181" t="s">
        <v>19</v>
      </c>
      <c r="N197" s="182" t="s">
        <v>43</v>
      </c>
      <c r="O197" s="65"/>
      <c r="P197" s="183">
        <f>O197*H197</f>
        <v>0</v>
      </c>
      <c r="Q197" s="183">
        <v>2.0000000000000001E-4</v>
      </c>
      <c r="R197" s="183">
        <f>Q197*H197</f>
        <v>7.5959999999999995E-3</v>
      </c>
      <c r="S197" s="183">
        <v>0</v>
      </c>
      <c r="T197" s="18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5" t="s">
        <v>218</v>
      </c>
      <c r="AT197" s="185" t="s">
        <v>148</v>
      </c>
      <c r="AU197" s="185" t="s">
        <v>82</v>
      </c>
      <c r="AY197" s="18" t="s">
        <v>146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8" t="s">
        <v>80</v>
      </c>
      <c r="BK197" s="186">
        <f>ROUND(I197*H197,2)</f>
        <v>0</v>
      </c>
      <c r="BL197" s="18" t="s">
        <v>218</v>
      </c>
      <c r="BM197" s="185" t="s">
        <v>350</v>
      </c>
    </row>
    <row r="198" spans="1:65" s="2" customFormat="1" ht="11.25">
      <c r="A198" s="35"/>
      <c r="B198" s="36"/>
      <c r="C198" s="37"/>
      <c r="D198" s="187" t="s">
        <v>155</v>
      </c>
      <c r="E198" s="37"/>
      <c r="F198" s="188" t="s">
        <v>351</v>
      </c>
      <c r="G198" s="37"/>
      <c r="H198" s="37"/>
      <c r="I198" s="189"/>
      <c r="J198" s="37"/>
      <c r="K198" s="37"/>
      <c r="L198" s="40"/>
      <c r="M198" s="190"/>
      <c r="N198" s="191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155</v>
      </c>
      <c r="AU198" s="18" t="s">
        <v>82</v>
      </c>
    </row>
    <row r="199" spans="1:65" s="13" customFormat="1" ht="11.25">
      <c r="B199" s="192"/>
      <c r="C199" s="193"/>
      <c r="D199" s="194" t="s">
        <v>157</v>
      </c>
      <c r="E199" s="195" t="s">
        <v>19</v>
      </c>
      <c r="F199" s="196" t="s">
        <v>352</v>
      </c>
      <c r="G199" s="193"/>
      <c r="H199" s="197">
        <v>24.3</v>
      </c>
      <c r="I199" s="198"/>
      <c r="J199" s="193"/>
      <c r="K199" s="193"/>
      <c r="L199" s="199"/>
      <c r="M199" s="200"/>
      <c r="N199" s="201"/>
      <c r="O199" s="201"/>
      <c r="P199" s="201"/>
      <c r="Q199" s="201"/>
      <c r="R199" s="201"/>
      <c r="S199" s="201"/>
      <c r="T199" s="202"/>
      <c r="AT199" s="203" t="s">
        <v>157</v>
      </c>
      <c r="AU199" s="203" t="s">
        <v>82</v>
      </c>
      <c r="AV199" s="13" t="s">
        <v>82</v>
      </c>
      <c r="AW199" s="13" t="s">
        <v>33</v>
      </c>
      <c r="AX199" s="13" t="s">
        <v>72</v>
      </c>
      <c r="AY199" s="203" t="s">
        <v>146</v>
      </c>
    </row>
    <row r="200" spans="1:65" s="13" customFormat="1" ht="11.25">
      <c r="B200" s="192"/>
      <c r="C200" s="193"/>
      <c r="D200" s="194" t="s">
        <v>157</v>
      </c>
      <c r="E200" s="195" t="s">
        <v>19</v>
      </c>
      <c r="F200" s="196" t="s">
        <v>353</v>
      </c>
      <c r="G200" s="193"/>
      <c r="H200" s="197">
        <v>9.8000000000000007</v>
      </c>
      <c r="I200" s="198"/>
      <c r="J200" s="193"/>
      <c r="K200" s="193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157</v>
      </c>
      <c r="AU200" s="203" t="s">
        <v>82</v>
      </c>
      <c r="AV200" s="13" t="s">
        <v>82</v>
      </c>
      <c r="AW200" s="13" t="s">
        <v>33</v>
      </c>
      <c r="AX200" s="13" t="s">
        <v>72</v>
      </c>
      <c r="AY200" s="203" t="s">
        <v>146</v>
      </c>
    </row>
    <row r="201" spans="1:65" s="13" customFormat="1" ht="11.25">
      <c r="B201" s="192"/>
      <c r="C201" s="193"/>
      <c r="D201" s="194" t="s">
        <v>157</v>
      </c>
      <c r="E201" s="195" t="s">
        <v>19</v>
      </c>
      <c r="F201" s="196" t="s">
        <v>354</v>
      </c>
      <c r="G201" s="193"/>
      <c r="H201" s="197">
        <v>3.88</v>
      </c>
      <c r="I201" s="198"/>
      <c r="J201" s="193"/>
      <c r="K201" s="193"/>
      <c r="L201" s="199"/>
      <c r="M201" s="200"/>
      <c r="N201" s="201"/>
      <c r="O201" s="201"/>
      <c r="P201" s="201"/>
      <c r="Q201" s="201"/>
      <c r="R201" s="201"/>
      <c r="S201" s="201"/>
      <c r="T201" s="202"/>
      <c r="AT201" s="203" t="s">
        <v>157</v>
      </c>
      <c r="AU201" s="203" t="s">
        <v>82</v>
      </c>
      <c r="AV201" s="13" t="s">
        <v>82</v>
      </c>
      <c r="AW201" s="13" t="s">
        <v>33</v>
      </c>
      <c r="AX201" s="13" t="s">
        <v>72</v>
      </c>
      <c r="AY201" s="203" t="s">
        <v>146</v>
      </c>
    </row>
    <row r="202" spans="1:65" s="14" customFormat="1" ht="11.25">
      <c r="B202" s="204"/>
      <c r="C202" s="205"/>
      <c r="D202" s="194" t="s">
        <v>157</v>
      </c>
      <c r="E202" s="206" t="s">
        <v>19</v>
      </c>
      <c r="F202" s="207" t="s">
        <v>176</v>
      </c>
      <c r="G202" s="205"/>
      <c r="H202" s="208">
        <v>37.979999999999997</v>
      </c>
      <c r="I202" s="209"/>
      <c r="J202" s="205"/>
      <c r="K202" s="205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157</v>
      </c>
      <c r="AU202" s="214" t="s">
        <v>82</v>
      </c>
      <c r="AV202" s="14" t="s">
        <v>153</v>
      </c>
      <c r="AW202" s="14" t="s">
        <v>33</v>
      </c>
      <c r="AX202" s="14" t="s">
        <v>80</v>
      </c>
      <c r="AY202" s="214" t="s">
        <v>146</v>
      </c>
    </row>
    <row r="203" spans="1:65" s="2" customFormat="1" ht="24.2" customHeight="1">
      <c r="A203" s="35"/>
      <c r="B203" s="36"/>
      <c r="C203" s="174" t="s">
        <v>330</v>
      </c>
      <c r="D203" s="174" t="s">
        <v>148</v>
      </c>
      <c r="E203" s="175" t="s">
        <v>355</v>
      </c>
      <c r="F203" s="176" t="s">
        <v>356</v>
      </c>
      <c r="G203" s="177" t="s">
        <v>230</v>
      </c>
      <c r="H203" s="178">
        <v>29.54</v>
      </c>
      <c r="I203" s="179"/>
      <c r="J203" s="180">
        <f>ROUND(I203*H203,2)</f>
        <v>0</v>
      </c>
      <c r="K203" s="176" t="s">
        <v>152</v>
      </c>
      <c r="L203" s="40"/>
      <c r="M203" s="181" t="s">
        <v>19</v>
      </c>
      <c r="N203" s="182" t="s">
        <v>43</v>
      </c>
      <c r="O203" s="65"/>
      <c r="P203" s="183">
        <f>O203*H203</f>
        <v>0</v>
      </c>
      <c r="Q203" s="183">
        <v>1.3999999999999999E-4</v>
      </c>
      <c r="R203" s="183">
        <f>Q203*H203</f>
        <v>4.1355999999999997E-3</v>
      </c>
      <c r="S203" s="183">
        <v>0</v>
      </c>
      <c r="T203" s="18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5" t="s">
        <v>218</v>
      </c>
      <c r="AT203" s="185" t="s">
        <v>148</v>
      </c>
      <c r="AU203" s="185" t="s">
        <v>82</v>
      </c>
      <c r="AY203" s="18" t="s">
        <v>146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8" t="s">
        <v>80</v>
      </c>
      <c r="BK203" s="186">
        <f>ROUND(I203*H203,2)</f>
        <v>0</v>
      </c>
      <c r="BL203" s="18" t="s">
        <v>218</v>
      </c>
      <c r="BM203" s="185" t="s">
        <v>357</v>
      </c>
    </row>
    <row r="204" spans="1:65" s="2" customFormat="1" ht="11.25">
      <c r="A204" s="35"/>
      <c r="B204" s="36"/>
      <c r="C204" s="37"/>
      <c r="D204" s="187" t="s">
        <v>155</v>
      </c>
      <c r="E204" s="37"/>
      <c r="F204" s="188" t="s">
        <v>358</v>
      </c>
      <c r="G204" s="37"/>
      <c r="H204" s="37"/>
      <c r="I204" s="189"/>
      <c r="J204" s="37"/>
      <c r="K204" s="37"/>
      <c r="L204" s="40"/>
      <c r="M204" s="190"/>
      <c r="N204" s="191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155</v>
      </c>
      <c r="AU204" s="18" t="s">
        <v>82</v>
      </c>
    </row>
    <row r="205" spans="1:65" s="13" customFormat="1" ht="11.25">
      <c r="B205" s="192"/>
      <c r="C205" s="193"/>
      <c r="D205" s="194" t="s">
        <v>157</v>
      </c>
      <c r="E205" s="195" t="s">
        <v>19</v>
      </c>
      <c r="F205" s="196" t="s">
        <v>359</v>
      </c>
      <c r="G205" s="193"/>
      <c r="H205" s="197">
        <v>6.5</v>
      </c>
      <c r="I205" s="198"/>
      <c r="J205" s="193"/>
      <c r="K205" s="193"/>
      <c r="L205" s="199"/>
      <c r="M205" s="200"/>
      <c r="N205" s="201"/>
      <c r="O205" s="201"/>
      <c r="P205" s="201"/>
      <c r="Q205" s="201"/>
      <c r="R205" s="201"/>
      <c r="S205" s="201"/>
      <c r="T205" s="202"/>
      <c r="AT205" s="203" t="s">
        <v>157</v>
      </c>
      <c r="AU205" s="203" t="s">
        <v>82</v>
      </c>
      <c r="AV205" s="13" t="s">
        <v>82</v>
      </c>
      <c r="AW205" s="13" t="s">
        <v>33</v>
      </c>
      <c r="AX205" s="13" t="s">
        <v>72</v>
      </c>
      <c r="AY205" s="203" t="s">
        <v>146</v>
      </c>
    </row>
    <row r="206" spans="1:65" s="13" customFormat="1" ht="11.25">
      <c r="B206" s="192"/>
      <c r="C206" s="193"/>
      <c r="D206" s="194" t="s">
        <v>157</v>
      </c>
      <c r="E206" s="195" t="s">
        <v>19</v>
      </c>
      <c r="F206" s="196" t="s">
        <v>360</v>
      </c>
      <c r="G206" s="193"/>
      <c r="H206" s="197">
        <v>11.8</v>
      </c>
      <c r="I206" s="198"/>
      <c r="J206" s="193"/>
      <c r="K206" s="193"/>
      <c r="L206" s="199"/>
      <c r="M206" s="200"/>
      <c r="N206" s="201"/>
      <c r="O206" s="201"/>
      <c r="P206" s="201"/>
      <c r="Q206" s="201"/>
      <c r="R206" s="201"/>
      <c r="S206" s="201"/>
      <c r="T206" s="202"/>
      <c r="AT206" s="203" t="s">
        <v>157</v>
      </c>
      <c r="AU206" s="203" t="s">
        <v>82</v>
      </c>
      <c r="AV206" s="13" t="s">
        <v>82</v>
      </c>
      <c r="AW206" s="13" t="s">
        <v>33</v>
      </c>
      <c r="AX206" s="13" t="s">
        <v>72</v>
      </c>
      <c r="AY206" s="203" t="s">
        <v>146</v>
      </c>
    </row>
    <row r="207" spans="1:65" s="13" customFormat="1" ht="11.25">
      <c r="B207" s="192"/>
      <c r="C207" s="193"/>
      <c r="D207" s="194" t="s">
        <v>157</v>
      </c>
      <c r="E207" s="195" t="s">
        <v>19</v>
      </c>
      <c r="F207" s="196" t="s">
        <v>361</v>
      </c>
      <c r="G207" s="193"/>
      <c r="H207" s="197">
        <v>11.24</v>
      </c>
      <c r="I207" s="198"/>
      <c r="J207" s="193"/>
      <c r="K207" s="193"/>
      <c r="L207" s="199"/>
      <c r="M207" s="200"/>
      <c r="N207" s="201"/>
      <c r="O207" s="201"/>
      <c r="P207" s="201"/>
      <c r="Q207" s="201"/>
      <c r="R207" s="201"/>
      <c r="S207" s="201"/>
      <c r="T207" s="202"/>
      <c r="AT207" s="203" t="s">
        <v>157</v>
      </c>
      <c r="AU207" s="203" t="s">
        <v>82</v>
      </c>
      <c r="AV207" s="13" t="s">
        <v>82</v>
      </c>
      <c r="AW207" s="13" t="s">
        <v>33</v>
      </c>
      <c r="AX207" s="13" t="s">
        <v>72</v>
      </c>
      <c r="AY207" s="203" t="s">
        <v>146</v>
      </c>
    </row>
    <row r="208" spans="1:65" s="14" customFormat="1" ht="11.25">
      <c r="B208" s="204"/>
      <c r="C208" s="205"/>
      <c r="D208" s="194" t="s">
        <v>157</v>
      </c>
      <c r="E208" s="206" t="s">
        <v>19</v>
      </c>
      <c r="F208" s="207" t="s">
        <v>176</v>
      </c>
      <c r="G208" s="205"/>
      <c r="H208" s="208">
        <v>29.54</v>
      </c>
      <c r="I208" s="209"/>
      <c r="J208" s="205"/>
      <c r="K208" s="205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157</v>
      </c>
      <c r="AU208" s="214" t="s">
        <v>82</v>
      </c>
      <c r="AV208" s="14" t="s">
        <v>153</v>
      </c>
      <c r="AW208" s="14" t="s">
        <v>33</v>
      </c>
      <c r="AX208" s="14" t="s">
        <v>80</v>
      </c>
      <c r="AY208" s="214" t="s">
        <v>146</v>
      </c>
    </row>
    <row r="209" spans="1:65" s="2" customFormat="1" ht="16.5" customHeight="1">
      <c r="A209" s="35"/>
      <c r="B209" s="36"/>
      <c r="C209" s="174" t="s">
        <v>362</v>
      </c>
      <c r="D209" s="174" t="s">
        <v>148</v>
      </c>
      <c r="E209" s="175" t="s">
        <v>363</v>
      </c>
      <c r="F209" s="176" t="s">
        <v>364</v>
      </c>
      <c r="G209" s="177" t="s">
        <v>151</v>
      </c>
      <c r="H209" s="178">
        <v>37.979999999999997</v>
      </c>
      <c r="I209" s="179"/>
      <c r="J209" s="180">
        <f>ROUND(I209*H209,2)</f>
        <v>0</v>
      </c>
      <c r="K209" s="176" t="s">
        <v>152</v>
      </c>
      <c r="L209" s="40"/>
      <c r="M209" s="181" t="s">
        <v>19</v>
      </c>
      <c r="N209" s="182" t="s">
        <v>43</v>
      </c>
      <c r="O209" s="65"/>
      <c r="P209" s="183">
        <f>O209*H209</f>
        <v>0</v>
      </c>
      <c r="Q209" s="183">
        <v>3.2000000000000002E-3</v>
      </c>
      <c r="R209" s="183">
        <f>Q209*H209</f>
        <v>0.12153599999999999</v>
      </c>
      <c r="S209" s="183">
        <v>0</v>
      </c>
      <c r="T209" s="18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5" t="s">
        <v>218</v>
      </c>
      <c r="AT209" s="185" t="s">
        <v>148</v>
      </c>
      <c r="AU209" s="185" t="s">
        <v>82</v>
      </c>
      <c r="AY209" s="18" t="s">
        <v>146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18" t="s">
        <v>80</v>
      </c>
      <c r="BK209" s="186">
        <f>ROUND(I209*H209,2)</f>
        <v>0</v>
      </c>
      <c r="BL209" s="18" t="s">
        <v>218</v>
      </c>
      <c r="BM209" s="185" t="s">
        <v>365</v>
      </c>
    </row>
    <row r="210" spans="1:65" s="2" customFormat="1" ht="11.25">
      <c r="A210" s="35"/>
      <c r="B210" s="36"/>
      <c r="C210" s="37"/>
      <c r="D210" s="187" t="s">
        <v>155</v>
      </c>
      <c r="E210" s="37"/>
      <c r="F210" s="188" t="s">
        <v>366</v>
      </c>
      <c r="G210" s="37"/>
      <c r="H210" s="37"/>
      <c r="I210" s="189"/>
      <c r="J210" s="37"/>
      <c r="K210" s="37"/>
      <c r="L210" s="40"/>
      <c r="M210" s="190"/>
      <c r="N210" s="191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155</v>
      </c>
      <c r="AU210" s="18" t="s">
        <v>82</v>
      </c>
    </row>
    <row r="211" spans="1:65" s="13" customFormat="1" ht="11.25">
      <c r="B211" s="192"/>
      <c r="C211" s="193"/>
      <c r="D211" s="194" t="s">
        <v>157</v>
      </c>
      <c r="E211" s="195" t="s">
        <v>19</v>
      </c>
      <c r="F211" s="196" t="s">
        <v>352</v>
      </c>
      <c r="G211" s="193"/>
      <c r="H211" s="197">
        <v>24.3</v>
      </c>
      <c r="I211" s="198"/>
      <c r="J211" s="193"/>
      <c r="K211" s="193"/>
      <c r="L211" s="199"/>
      <c r="M211" s="200"/>
      <c r="N211" s="201"/>
      <c r="O211" s="201"/>
      <c r="P211" s="201"/>
      <c r="Q211" s="201"/>
      <c r="R211" s="201"/>
      <c r="S211" s="201"/>
      <c r="T211" s="202"/>
      <c r="AT211" s="203" t="s">
        <v>157</v>
      </c>
      <c r="AU211" s="203" t="s">
        <v>82</v>
      </c>
      <c r="AV211" s="13" t="s">
        <v>82</v>
      </c>
      <c r="AW211" s="13" t="s">
        <v>33</v>
      </c>
      <c r="AX211" s="13" t="s">
        <v>72</v>
      </c>
      <c r="AY211" s="203" t="s">
        <v>146</v>
      </c>
    </row>
    <row r="212" spans="1:65" s="13" customFormat="1" ht="11.25">
      <c r="B212" s="192"/>
      <c r="C212" s="193"/>
      <c r="D212" s="194" t="s">
        <v>157</v>
      </c>
      <c r="E212" s="195" t="s">
        <v>19</v>
      </c>
      <c r="F212" s="196" t="s">
        <v>353</v>
      </c>
      <c r="G212" s="193"/>
      <c r="H212" s="197">
        <v>9.8000000000000007</v>
      </c>
      <c r="I212" s="198"/>
      <c r="J212" s="193"/>
      <c r="K212" s="193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157</v>
      </c>
      <c r="AU212" s="203" t="s">
        <v>82</v>
      </c>
      <c r="AV212" s="13" t="s">
        <v>82</v>
      </c>
      <c r="AW212" s="13" t="s">
        <v>33</v>
      </c>
      <c r="AX212" s="13" t="s">
        <v>72</v>
      </c>
      <c r="AY212" s="203" t="s">
        <v>146</v>
      </c>
    </row>
    <row r="213" spans="1:65" s="13" customFormat="1" ht="11.25">
      <c r="B213" s="192"/>
      <c r="C213" s="193"/>
      <c r="D213" s="194" t="s">
        <v>157</v>
      </c>
      <c r="E213" s="195" t="s">
        <v>19</v>
      </c>
      <c r="F213" s="196" t="s">
        <v>354</v>
      </c>
      <c r="G213" s="193"/>
      <c r="H213" s="197">
        <v>3.88</v>
      </c>
      <c r="I213" s="198"/>
      <c r="J213" s="193"/>
      <c r="K213" s="193"/>
      <c r="L213" s="199"/>
      <c r="M213" s="200"/>
      <c r="N213" s="201"/>
      <c r="O213" s="201"/>
      <c r="P213" s="201"/>
      <c r="Q213" s="201"/>
      <c r="R213" s="201"/>
      <c r="S213" s="201"/>
      <c r="T213" s="202"/>
      <c r="AT213" s="203" t="s">
        <v>157</v>
      </c>
      <c r="AU213" s="203" t="s">
        <v>82</v>
      </c>
      <c r="AV213" s="13" t="s">
        <v>82</v>
      </c>
      <c r="AW213" s="13" t="s">
        <v>33</v>
      </c>
      <c r="AX213" s="13" t="s">
        <v>72</v>
      </c>
      <c r="AY213" s="203" t="s">
        <v>146</v>
      </c>
    </row>
    <row r="214" spans="1:65" s="14" customFormat="1" ht="11.25">
      <c r="B214" s="204"/>
      <c r="C214" s="205"/>
      <c r="D214" s="194" t="s">
        <v>157</v>
      </c>
      <c r="E214" s="206" t="s">
        <v>19</v>
      </c>
      <c r="F214" s="207" t="s">
        <v>176</v>
      </c>
      <c r="G214" s="205"/>
      <c r="H214" s="208">
        <v>37.979999999999997</v>
      </c>
      <c r="I214" s="209"/>
      <c r="J214" s="205"/>
      <c r="K214" s="205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157</v>
      </c>
      <c r="AU214" s="214" t="s">
        <v>82</v>
      </c>
      <c r="AV214" s="14" t="s">
        <v>153</v>
      </c>
      <c r="AW214" s="14" t="s">
        <v>33</v>
      </c>
      <c r="AX214" s="14" t="s">
        <v>80</v>
      </c>
      <c r="AY214" s="214" t="s">
        <v>146</v>
      </c>
    </row>
    <row r="215" spans="1:65" s="2" customFormat="1" ht="33" customHeight="1">
      <c r="A215" s="35"/>
      <c r="B215" s="36"/>
      <c r="C215" s="174" t="s">
        <v>367</v>
      </c>
      <c r="D215" s="174" t="s">
        <v>148</v>
      </c>
      <c r="E215" s="175" t="s">
        <v>368</v>
      </c>
      <c r="F215" s="176" t="s">
        <v>369</v>
      </c>
      <c r="G215" s="177" t="s">
        <v>151</v>
      </c>
      <c r="H215" s="178">
        <v>0.3</v>
      </c>
      <c r="I215" s="179"/>
      <c r="J215" s="180">
        <f>ROUND(I215*H215,2)</f>
        <v>0</v>
      </c>
      <c r="K215" s="176" t="s">
        <v>152</v>
      </c>
      <c r="L215" s="40"/>
      <c r="M215" s="181" t="s">
        <v>19</v>
      </c>
      <c r="N215" s="182" t="s">
        <v>43</v>
      </c>
      <c r="O215" s="65"/>
      <c r="P215" s="183">
        <f>O215*H215</f>
        <v>0</v>
      </c>
      <c r="Q215" s="183">
        <v>1.481E-2</v>
      </c>
      <c r="R215" s="183">
        <f>Q215*H215</f>
        <v>4.4429999999999999E-3</v>
      </c>
      <c r="S215" s="183">
        <v>0</v>
      </c>
      <c r="T215" s="18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5" t="s">
        <v>218</v>
      </c>
      <c r="AT215" s="185" t="s">
        <v>148</v>
      </c>
      <c r="AU215" s="185" t="s">
        <v>82</v>
      </c>
      <c r="AY215" s="18" t="s">
        <v>146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8" t="s">
        <v>80</v>
      </c>
      <c r="BK215" s="186">
        <f>ROUND(I215*H215,2)</f>
        <v>0</v>
      </c>
      <c r="BL215" s="18" t="s">
        <v>218</v>
      </c>
      <c r="BM215" s="185" t="s">
        <v>370</v>
      </c>
    </row>
    <row r="216" spans="1:65" s="2" customFormat="1" ht="11.25">
      <c r="A216" s="35"/>
      <c r="B216" s="36"/>
      <c r="C216" s="37"/>
      <c r="D216" s="187" t="s">
        <v>155</v>
      </c>
      <c r="E216" s="37"/>
      <c r="F216" s="188" t="s">
        <v>371</v>
      </c>
      <c r="G216" s="37"/>
      <c r="H216" s="37"/>
      <c r="I216" s="189"/>
      <c r="J216" s="37"/>
      <c r="K216" s="37"/>
      <c r="L216" s="40"/>
      <c r="M216" s="190"/>
      <c r="N216" s="191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155</v>
      </c>
      <c r="AU216" s="18" t="s">
        <v>82</v>
      </c>
    </row>
    <row r="217" spans="1:65" s="13" customFormat="1" ht="11.25">
      <c r="B217" s="192"/>
      <c r="C217" s="193"/>
      <c r="D217" s="194" t="s">
        <v>157</v>
      </c>
      <c r="E217" s="195" t="s">
        <v>19</v>
      </c>
      <c r="F217" s="196" t="s">
        <v>372</v>
      </c>
      <c r="G217" s="193"/>
      <c r="H217" s="197">
        <v>0.3</v>
      </c>
      <c r="I217" s="198"/>
      <c r="J217" s="193"/>
      <c r="K217" s="193"/>
      <c r="L217" s="199"/>
      <c r="M217" s="200"/>
      <c r="N217" s="201"/>
      <c r="O217" s="201"/>
      <c r="P217" s="201"/>
      <c r="Q217" s="201"/>
      <c r="R217" s="201"/>
      <c r="S217" s="201"/>
      <c r="T217" s="202"/>
      <c r="AT217" s="203" t="s">
        <v>157</v>
      </c>
      <c r="AU217" s="203" t="s">
        <v>82</v>
      </c>
      <c r="AV217" s="13" t="s">
        <v>82</v>
      </c>
      <c r="AW217" s="13" t="s">
        <v>33</v>
      </c>
      <c r="AX217" s="13" t="s">
        <v>80</v>
      </c>
      <c r="AY217" s="203" t="s">
        <v>146</v>
      </c>
    </row>
    <row r="218" spans="1:65" s="2" customFormat="1" ht="16.5" customHeight="1">
      <c r="A218" s="35"/>
      <c r="B218" s="36"/>
      <c r="C218" s="174" t="s">
        <v>373</v>
      </c>
      <c r="D218" s="174" t="s">
        <v>148</v>
      </c>
      <c r="E218" s="175" t="s">
        <v>374</v>
      </c>
      <c r="F218" s="176" t="s">
        <v>375</v>
      </c>
      <c r="G218" s="177" t="s">
        <v>151</v>
      </c>
      <c r="H218" s="178">
        <v>14.612</v>
      </c>
      <c r="I218" s="179"/>
      <c r="J218" s="180">
        <f>ROUND(I218*H218,2)</f>
        <v>0</v>
      </c>
      <c r="K218" s="176" t="s">
        <v>152</v>
      </c>
      <c r="L218" s="40"/>
      <c r="M218" s="181" t="s">
        <v>19</v>
      </c>
      <c r="N218" s="182" t="s">
        <v>43</v>
      </c>
      <c r="O218" s="65"/>
      <c r="P218" s="183">
        <f>O218*H218</f>
        <v>0</v>
      </c>
      <c r="Q218" s="183">
        <v>1.3860000000000001E-2</v>
      </c>
      <c r="R218" s="183">
        <f>Q218*H218</f>
        <v>0.20252232000000001</v>
      </c>
      <c r="S218" s="183">
        <v>0</v>
      </c>
      <c r="T218" s="18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5" t="s">
        <v>218</v>
      </c>
      <c r="AT218" s="185" t="s">
        <v>148</v>
      </c>
      <c r="AU218" s="185" t="s">
        <v>82</v>
      </c>
      <c r="AY218" s="18" t="s">
        <v>146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8" t="s">
        <v>80</v>
      </c>
      <c r="BK218" s="186">
        <f>ROUND(I218*H218,2)</f>
        <v>0</v>
      </c>
      <c r="BL218" s="18" t="s">
        <v>218</v>
      </c>
      <c r="BM218" s="185" t="s">
        <v>376</v>
      </c>
    </row>
    <row r="219" spans="1:65" s="2" customFormat="1" ht="11.25">
      <c r="A219" s="35"/>
      <c r="B219" s="36"/>
      <c r="C219" s="37"/>
      <c r="D219" s="187" t="s">
        <v>155</v>
      </c>
      <c r="E219" s="37"/>
      <c r="F219" s="188" t="s">
        <v>377</v>
      </c>
      <c r="G219" s="37"/>
      <c r="H219" s="37"/>
      <c r="I219" s="189"/>
      <c r="J219" s="37"/>
      <c r="K219" s="37"/>
      <c r="L219" s="40"/>
      <c r="M219" s="190"/>
      <c r="N219" s="191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155</v>
      </c>
      <c r="AU219" s="18" t="s">
        <v>82</v>
      </c>
    </row>
    <row r="220" spans="1:65" s="13" customFormat="1" ht="11.25">
      <c r="B220" s="192"/>
      <c r="C220" s="193"/>
      <c r="D220" s="194" t="s">
        <v>157</v>
      </c>
      <c r="E220" s="195" t="s">
        <v>19</v>
      </c>
      <c r="F220" s="196" t="s">
        <v>378</v>
      </c>
      <c r="G220" s="193"/>
      <c r="H220" s="197">
        <v>14.612</v>
      </c>
      <c r="I220" s="198"/>
      <c r="J220" s="193"/>
      <c r="K220" s="193"/>
      <c r="L220" s="199"/>
      <c r="M220" s="200"/>
      <c r="N220" s="201"/>
      <c r="O220" s="201"/>
      <c r="P220" s="201"/>
      <c r="Q220" s="201"/>
      <c r="R220" s="201"/>
      <c r="S220" s="201"/>
      <c r="T220" s="202"/>
      <c r="AT220" s="203" t="s">
        <v>157</v>
      </c>
      <c r="AU220" s="203" t="s">
        <v>82</v>
      </c>
      <c r="AV220" s="13" t="s">
        <v>82</v>
      </c>
      <c r="AW220" s="13" t="s">
        <v>33</v>
      </c>
      <c r="AX220" s="13" t="s">
        <v>80</v>
      </c>
      <c r="AY220" s="203" t="s">
        <v>146</v>
      </c>
    </row>
    <row r="221" spans="1:65" s="2" customFormat="1" ht="24.2" customHeight="1">
      <c r="A221" s="35"/>
      <c r="B221" s="36"/>
      <c r="C221" s="174" t="s">
        <v>379</v>
      </c>
      <c r="D221" s="174" t="s">
        <v>148</v>
      </c>
      <c r="E221" s="175" t="s">
        <v>380</v>
      </c>
      <c r="F221" s="176" t="s">
        <v>381</v>
      </c>
      <c r="G221" s="177" t="s">
        <v>151</v>
      </c>
      <c r="H221" s="178">
        <v>3.536</v>
      </c>
      <c r="I221" s="179"/>
      <c r="J221" s="180">
        <f>ROUND(I221*H221,2)</f>
        <v>0</v>
      </c>
      <c r="K221" s="176" t="s">
        <v>152</v>
      </c>
      <c r="L221" s="40"/>
      <c r="M221" s="181" t="s">
        <v>19</v>
      </c>
      <c r="N221" s="182" t="s">
        <v>43</v>
      </c>
      <c r="O221" s="65"/>
      <c r="P221" s="183">
        <f>O221*H221</f>
        <v>0</v>
      </c>
      <c r="Q221" s="183">
        <v>0</v>
      </c>
      <c r="R221" s="183">
        <f>Q221*H221</f>
        <v>0</v>
      </c>
      <c r="S221" s="183">
        <v>1.721E-2</v>
      </c>
      <c r="T221" s="184">
        <f>S221*H221</f>
        <v>6.0854560000000002E-2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5" t="s">
        <v>218</v>
      </c>
      <c r="AT221" s="185" t="s">
        <v>148</v>
      </c>
      <c r="AU221" s="185" t="s">
        <v>82</v>
      </c>
      <c r="AY221" s="18" t="s">
        <v>146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18" t="s">
        <v>80</v>
      </c>
      <c r="BK221" s="186">
        <f>ROUND(I221*H221,2)</f>
        <v>0</v>
      </c>
      <c r="BL221" s="18" t="s">
        <v>218</v>
      </c>
      <c r="BM221" s="185" t="s">
        <v>382</v>
      </c>
    </row>
    <row r="222" spans="1:65" s="2" customFormat="1" ht="11.25">
      <c r="A222" s="35"/>
      <c r="B222" s="36"/>
      <c r="C222" s="37"/>
      <c r="D222" s="187" t="s">
        <v>155</v>
      </c>
      <c r="E222" s="37"/>
      <c r="F222" s="188" t="s">
        <v>383</v>
      </c>
      <c r="G222" s="37"/>
      <c r="H222" s="37"/>
      <c r="I222" s="189"/>
      <c r="J222" s="37"/>
      <c r="K222" s="37"/>
      <c r="L222" s="40"/>
      <c r="M222" s="190"/>
      <c r="N222" s="191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155</v>
      </c>
      <c r="AU222" s="18" t="s">
        <v>82</v>
      </c>
    </row>
    <row r="223" spans="1:65" s="13" customFormat="1" ht="11.25">
      <c r="B223" s="192"/>
      <c r="C223" s="193"/>
      <c r="D223" s="194" t="s">
        <v>157</v>
      </c>
      <c r="E223" s="195" t="s">
        <v>19</v>
      </c>
      <c r="F223" s="196" t="s">
        <v>384</v>
      </c>
      <c r="G223" s="193"/>
      <c r="H223" s="197">
        <v>1.5409999999999999</v>
      </c>
      <c r="I223" s="198"/>
      <c r="J223" s="193"/>
      <c r="K223" s="193"/>
      <c r="L223" s="199"/>
      <c r="M223" s="200"/>
      <c r="N223" s="201"/>
      <c r="O223" s="201"/>
      <c r="P223" s="201"/>
      <c r="Q223" s="201"/>
      <c r="R223" s="201"/>
      <c r="S223" s="201"/>
      <c r="T223" s="202"/>
      <c r="AT223" s="203" t="s">
        <v>157</v>
      </c>
      <c r="AU223" s="203" t="s">
        <v>82</v>
      </c>
      <c r="AV223" s="13" t="s">
        <v>82</v>
      </c>
      <c r="AW223" s="13" t="s">
        <v>33</v>
      </c>
      <c r="AX223" s="13" t="s">
        <v>72</v>
      </c>
      <c r="AY223" s="203" t="s">
        <v>146</v>
      </c>
    </row>
    <row r="224" spans="1:65" s="13" customFormat="1" ht="11.25">
      <c r="B224" s="192"/>
      <c r="C224" s="193"/>
      <c r="D224" s="194" t="s">
        <v>157</v>
      </c>
      <c r="E224" s="195" t="s">
        <v>19</v>
      </c>
      <c r="F224" s="196" t="s">
        <v>385</v>
      </c>
      <c r="G224" s="193"/>
      <c r="H224" s="197">
        <v>1.9950000000000001</v>
      </c>
      <c r="I224" s="198"/>
      <c r="J224" s="193"/>
      <c r="K224" s="193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157</v>
      </c>
      <c r="AU224" s="203" t="s">
        <v>82</v>
      </c>
      <c r="AV224" s="13" t="s">
        <v>82</v>
      </c>
      <c r="AW224" s="13" t="s">
        <v>33</v>
      </c>
      <c r="AX224" s="13" t="s">
        <v>72</v>
      </c>
      <c r="AY224" s="203" t="s">
        <v>146</v>
      </c>
    </row>
    <row r="225" spans="1:65" s="14" customFormat="1" ht="11.25">
      <c r="B225" s="204"/>
      <c r="C225" s="205"/>
      <c r="D225" s="194" t="s">
        <v>157</v>
      </c>
      <c r="E225" s="206" t="s">
        <v>19</v>
      </c>
      <c r="F225" s="207" t="s">
        <v>176</v>
      </c>
      <c r="G225" s="205"/>
      <c r="H225" s="208">
        <v>3.536</v>
      </c>
      <c r="I225" s="209"/>
      <c r="J225" s="205"/>
      <c r="K225" s="205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157</v>
      </c>
      <c r="AU225" s="214" t="s">
        <v>82</v>
      </c>
      <c r="AV225" s="14" t="s">
        <v>153</v>
      </c>
      <c r="AW225" s="14" t="s">
        <v>33</v>
      </c>
      <c r="AX225" s="14" t="s">
        <v>80</v>
      </c>
      <c r="AY225" s="214" t="s">
        <v>146</v>
      </c>
    </row>
    <row r="226" spans="1:65" s="2" customFormat="1" ht="24.2" customHeight="1">
      <c r="A226" s="35"/>
      <c r="B226" s="36"/>
      <c r="C226" s="174" t="s">
        <v>386</v>
      </c>
      <c r="D226" s="174" t="s">
        <v>148</v>
      </c>
      <c r="E226" s="175" t="s">
        <v>387</v>
      </c>
      <c r="F226" s="176" t="s">
        <v>388</v>
      </c>
      <c r="G226" s="177" t="s">
        <v>151</v>
      </c>
      <c r="H226" s="178">
        <v>14.387</v>
      </c>
      <c r="I226" s="179"/>
      <c r="J226" s="180">
        <f>ROUND(I226*H226,2)</f>
        <v>0</v>
      </c>
      <c r="K226" s="176" t="s">
        <v>152</v>
      </c>
      <c r="L226" s="40"/>
      <c r="M226" s="181" t="s">
        <v>19</v>
      </c>
      <c r="N226" s="182" t="s">
        <v>43</v>
      </c>
      <c r="O226" s="65"/>
      <c r="P226" s="183">
        <f>O226*H226</f>
        <v>0</v>
      </c>
      <c r="Q226" s="183">
        <v>0</v>
      </c>
      <c r="R226" s="183">
        <f>Q226*H226</f>
        <v>0</v>
      </c>
      <c r="S226" s="183">
        <v>1.7250000000000001E-2</v>
      </c>
      <c r="T226" s="184">
        <f>S226*H226</f>
        <v>0.24817575000000003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5" t="s">
        <v>218</v>
      </c>
      <c r="AT226" s="185" t="s">
        <v>148</v>
      </c>
      <c r="AU226" s="185" t="s">
        <v>82</v>
      </c>
      <c r="AY226" s="18" t="s">
        <v>146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18" t="s">
        <v>80</v>
      </c>
      <c r="BK226" s="186">
        <f>ROUND(I226*H226,2)</f>
        <v>0</v>
      </c>
      <c r="BL226" s="18" t="s">
        <v>218</v>
      </c>
      <c r="BM226" s="185" t="s">
        <v>389</v>
      </c>
    </row>
    <row r="227" spans="1:65" s="2" customFormat="1" ht="11.25">
      <c r="A227" s="35"/>
      <c r="B227" s="36"/>
      <c r="C227" s="37"/>
      <c r="D227" s="187" t="s">
        <v>155</v>
      </c>
      <c r="E227" s="37"/>
      <c r="F227" s="188" t="s">
        <v>390</v>
      </c>
      <c r="G227" s="37"/>
      <c r="H227" s="37"/>
      <c r="I227" s="189"/>
      <c r="J227" s="37"/>
      <c r="K227" s="37"/>
      <c r="L227" s="40"/>
      <c r="M227" s="190"/>
      <c r="N227" s="191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155</v>
      </c>
      <c r="AU227" s="18" t="s">
        <v>82</v>
      </c>
    </row>
    <row r="228" spans="1:65" s="13" customFormat="1" ht="11.25">
      <c r="B228" s="192"/>
      <c r="C228" s="193"/>
      <c r="D228" s="194" t="s">
        <v>157</v>
      </c>
      <c r="E228" s="195" t="s">
        <v>19</v>
      </c>
      <c r="F228" s="196" t="s">
        <v>391</v>
      </c>
      <c r="G228" s="193"/>
      <c r="H228" s="197">
        <v>14.387</v>
      </c>
      <c r="I228" s="198"/>
      <c r="J228" s="193"/>
      <c r="K228" s="193"/>
      <c r="L228" s="199"/>
      <c r="M228" s="200"/>
      <c r="N228" s="201"/>
      <c r="O228" s="201"/>
      <c r="P228" s="201"/>
      <c r="Q228" s="201"/>
      <c r="R228" s="201"/>
      <c r="S228" s="201"/>
      <c r="T228" s="202"/>
      <c r="AT228" s="203" t="s">
        <v>157</v>
      </c>
      <c r="AU228" s="203" t="s">
        <v>82</v>
      </c>
      <c r="AV228" s="13" t="s">
        <v>82</v>
      </c>
      <c r="AW228" s="13" t="s">
        <v>33</v>
      </c>
      <c r="AX228" s="13" t="s">
        <v>80</v>
      </c>
      <c r="AY228" s="203" t="s">
        <v>146</v>
      </c>
    </row>
    <row r="229" spans="1:65" s="2" customFormat="1" ht="24.2" customHeight="1">
      <c r="A229" s="35"/>
      <c r="B229" s="36"/>
      <c r="C229" s="174" t="s">
        <v>392</v>
      </c>
      <c r="D229" s="174" t="s">
        <v>148</v>
      </c>
      <c r="E229" s="175" t="s">
        <v>393</v>
      </c>
      <c r="F229" s="176" t="s">
        <v>394</v>
      </c>
      <c r="G229" s="177" t="s">
        <v>180</v>
      </c>
      <c r="H229" s="178">
        <v>2</v>
      </c>
      <c r="I229" s="179"/>
      <c r="J229" s="180">
        <f>ROUND(I229*H229,2)</f>
        <v>0</v>
      </c>
      <c r="K229" s="176" t="s">
        <v>152</v>
      </c>
      <c r="L229" s="40"/>
      <c r="M229" s="181" t="s">
        <v>19</v>
      </c>
      <c r="N229" s="182" t="s">
        <v>43</v>
      </c>
      <c r="O229" s="65"/>
      <c r="P229" s="183">
        <f>O229*H229</f>
        <v>0</v>
      </c>
      <c r="Q229" s="183">
        <v>6.0000000000000002E-5</v>
      </c>
      <c r="R229" s="183">
        <f>Q229*H229</f>
        <v>1.2E-4</v>
      </c>
      <c r="S229" s="183">
        <v>0</v>
      </c>
      <c r="T229" s="18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5" t="s">
        <v>218</v>
      </c>
      <c r="AT229" s="185" t="s">
        <v>148</v>
      </c>
      <c r="AU229" s="185" t="s">
        <v>82</v>
      </c>
      <c r="AY229" s="18" t="s">
        <v>146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8" t="s">
        <v>80</v>
      </c>
      <c r="BK229" s="186">
        <f>ROUND(I229*H229,2)</f>
        <v>0</v>
      </c>
      <c r="BL229" s="18" t="s">
        <v>218</v>
      </c>
      <c r="BM229" s="185" t="s">
        <v>395</v>
      </c>
    </row>
    <row r="230" spans="1:65" s="2" customFormat="1" ht="11.25">
      <c r="A230" s="35"/>
      <c r="B230" s="36"/>
      <c r="C230" s="37"/>
      <c r="D230" s="187" t="s">
        <v>155</v>
      </c>
      <c r="E230" s="37"/>
      <c r="F230" s="188" t="s">
        <v>396</v>
      </c>
      <c r="G230" s="37"/>
      <c r="H230" s="37"/>
      <c r="I230" s="189"/>
      <c r="J230" s="37"/>
      <c r="K230" s="37"/>
      <c r="L230" s="40"/>
      <c r="M230" s="190"/>
      <c r="N230" s="191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155</v>
      </c>
      <c r="AU230" s="18" t="s">
        <v>82</v>
      </c>
    </row>
    <row r="231" spans="1:65" s="2" customFormat="1" ht="16.5" customHeight="1">
      <c r="A231" s="35"/>
      <c r="B231" s="36"/>
      <c r="C231" s="215" t="s">
        <v>397</v>
      </c>
      <c r="D231" s="215" t="s">
        <v>184</v>
      </c>
      <c r="E231" s="216" t="s">
        <v>398</v>
      </c>
      <c r="F231" s="217" t="s">
        <v>399</v>
      </c>
      <c r="G231" s="218" t="s">
        <v>180</v>
      </c>
      <c r="H231" s="219">
        <v>2</v>
      </c>
      <c r="I231" s="220"/>
      <c r="J231" s="221">
        <f>ROUND(I231*H231,2)</f>
        <v>0</v>
      </c>
      <c r="K231" s="217" t="s">
        <v>19</v>
      </c>
      <c r="L231" s="222"/>
      <c r="M231" s="223" t="s">
        <v>19</v>
      </c>
      <c r="N231" s="224" t="s">
        <v>43</v>
      </c>
      <c r="O231" s="65"/>
      <c r="P231" s="183">
        <f>O231*H231</f>
        <v>0</v>
      </c>
      <c r="Q231" s="183">
        <v>2.1899999999999999E-2</v>
      </c>
      <c r="R231" s="183">
        <f>Q231*H231</f>
        <v>4.3799999999999999E-2</v>
      </c>
      <c r="S231" s="183">
        <v>0</v>
      </c>
      <c r="T231" s="18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5" t="s">
        <v>330</v>
      </c>
      <c r="AT231" s="185" t="s">
        <v>184</v>
      </c>
      <c r="AU231" s="185" t="s">
        <v>82</v>
      </c>
      <c r="AY231" s="18" t="s">
        <v>146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18" t="s">
        <v>80</v>
      </c>
      <c r="BK231" s="186">
        <f>ROUND(I231*H231,2)</f>
        <v>0</v>
      </c>
      <c r="BL231" s="18" t="s">
        <v>218</v>
      </c>
      <c r="BM231" s="185" t="s">
        <v>400</v>
      </c>
    </row>
    <row r="232" spans="1:65" s="2" customFormat="1" ht="33" customHeight="1">
      <c r="A232" s="35"/>
      <c r="B232" s="36"/>
      <c r="C232" s="174" t="s">
        <v>401</v>
      </c>
      <c r="D232" s="174" t="s">
        <v>148</v>
      </c>
      <c r="E232" s="175" t="s">
        <v>402</v>
      </c>
      <c r="F232" s="176" t="s">
        <v>403</v>
      </c>
      <c r="G232" s="177" t="s">
        <v>151</v>
      </c>
      <c r="H232" s="178">
        <v>12.215</v>
      </c>
      <c r="I232" s="179"/>
      <c r="J232" s="180">
        <f>ROUND(I232*H232,2)</f>
        <v>0</v>
      </c>
      <c r="K232" s="176" t="s">
        <v>152</v>
      </c>
      <c r="L232" s="40"/>
      <c r="M232" s="181" t="s">
        <v>19</v>
      </c>
      <c r="N232" s="182" t="s">
        <v>43</v>
      </c>
      <c r="O232" s="65"/>
      <c r="P232" s="183">
        <f>O232*H232</f>
        <v>0</v>
      </c>
      <c r="Q232" s="183">
        <v>6.8239999999999995E-2</v>
      </c>
      <c r="R232" s="183">
        <f>Q232*H232</f>
        <v>0.83355159999999995</v>
      </c>
      <c r="S232" s="183">
        <v>0</v>
      </c>
      <c r="T232" s="18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5" t="s">
        <v>218</v>
      </c>
      <c r="AT232" s="185" t="s">
        <v>148</v>
      </c>
      <c r="AU232" s="185" t="s">
        <v>82</v>
      </c>
      <c r="AY232" s="18" t="s">
        <v>146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8" t="s">
        <v>80</v>
      </c>
      <c r="BK232" s="186">
        <f>ROUND(I232*H232,2)</f>
        <v>0</v>
      </c>
      <c r="BL232" s="18" t="s">
        <v>218</v>
      </c>
      <c r="BM232" s="185" t="s">
        <v>404</v>
      </c>
    </row>
    <row r="233" spans="1:65" s="2" customFormat="1" ht="11.25">
      <c r="A233" s="35"/>
      <c r="B233" s="36"/>
      <c r="C233" s="37"/>
      <c r="D233" s="187" t="s">
        <v>155</v>
      </c>
      <c r="E233" s="37"/>
      <c r="F233" s="188" t="s">
        <v>405</v>
      </c>
      <c r="G233" s="37"/>
      <c r="H233" s="37"/>
      <c r="I233" s="189"/>
      <c r="J233" s="37"/>
      <c r="K233" s="37"/>
      <c r="L233" s="40"/>
      <c r="M233" s="190"/>
      <c r="N233" s="191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155</v>
      </c>
      <c r="AU233" s="18" t="s">
        <v>82</v>
      </c>
    </row>
    <row r="234" spans="1:65" s="13" customFormat="1" ht="11.25">
      <c r="B234" s="192"/>
      <c r="C234" s="193"/>
      <c r="D234" s="194" t="s">
        <v>157</v>
      </c>
      <c r="E234" s="195" t="s">
        <v>19</v>
      </c>
      <c r="F234" s="196" t="s">
        <v>406</v>
      </c>
      <c r="G234" s="193"/>
      <c r="H234" s="197">
        <v>12.215</v>
      </c>
      <c r="I234" s="198"/>
      <c r="J234" s="193"/>
      <c r="K234" s="193"/>
      <c r="L234" s="199"/>
      <c r="M234" s="200"/>
      <c r="N234" s="201"/>
      <c r="O234" s="201"/>
      <c r="P234" s="201"/>
      <c r="Q234" s="201"/>
      <c r="R234" s="201"/>
      <c r="S234" s="201"/>
      <c r="T234" s="202"/>
      <c r="AT234" s="203" t="s">
        <v>157</v>
      </c>
      <c r="AU234" s="203" t="s">
        <v>82</v>
      </c>
      <c r="AV234" s="13" t="s">
        <v>82</v>
      </c>
      <c r="AW234" s="13" t="s">
        <v>33</v>
      </c>
      <c r="AX234" s="13" t="s">
        <v>80</v>
      </c>
      <c r="AY234" s="203" t="s">
        <v>146</v>
      </c>
    </row>
    <row r="235" spans="1:65" s="2" customFormat="1" ht="33" customHeight="1">
      <c r="A235" s="35"/>
      <c r="B235" s="36"/>
      <c r="C235" s="174" t="s">
        <v>407</v>
      </c>
      <c r="D235" s="174" t="s">
        <v>148</v>
      </c>
      <c r="E235" s="175" t="s">
        <v>408</v>
      </c>
      <c r="F235" s="176" t="s">
        <v>409</v>
      </c>
      <c r="G235" s="177" t="s">
        <v>151</v>
      </c>
      <c r="H235" s="178">
        <v>1.94</v>
      </c>
      <c r="I235" s="179"/>
      <c r="J235" s="180">
        <f>ROUND(I235*H235,2)</f>
        <v>0</v>
      </c>
      <c r="K235" s="176" t="s">
        <v>152</v>
      </c>
      <c r="L235" s="40"/>
      <c r="M235" s="181" t="s">
        <v>19</v>
      </c>
      <c r="N235" s="182" t="s">
        <v>43</v>
      </c>
      <c r="O235" s="65"/>
      <c r="P235" s="183">
        <f>O235*H235</f>
        <v>0</v>
      </c>
      <c r="Q235" s="183">
        <v>6.8760000000000002E-2</v>
      </c>
      <c r="R235" s="183">
        <f>Q235*H235</f>
        <v>0.1333944</v>
      </c>
      <c r="S235" s="183">
        <v>0</v>
      </c>
      <c r="T235" s="184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85" t="s">
        <v>218</v>
      </c>
      <c r="AT235" s="185" t="s">
        <v>148</v>
      </c>
      <c r="AU235" s="185" t="s">
        <v>82</v>
      </c>
      <c r="AY235" s="18" t="s">
        <v>146</v>
      </c>
      <c r="BE235" s="186">
        <f>IF(N235="základní",J235,0)</f>
        <v>0</v>
      </c>
      <c r="BF235" s="186">
        <f>IF(N235="snížená",J235,0)</f>
        <v>0</v>
      </c>
      <c r="BG235" s="186">
        <f>IF(N235="zákl. přenesená",J235,0)</f>
        <v>0</v>
      </c>
      <c r="BH235" s="186">
        <f>IF(N235="sníž. přenesená",J235,0)</f>
        <v>0</v>
      </c>
      <c r="BI235" s="186">
        <f>IF(N235="nulová",J235,0)</f>
        <v>0</v>
      </c>
      <c r="BJ235" s="18" t="s">
        <v>80</v>
      </c>
      <c r="BK235" s="186">
        <f>ROUND(I235*H235,2)</f>
        <v>0</v>
      </c>
      <c r="BL235" s="18" t="s">
        <v>218</v>
      </c>
      <c r="BM235" s="185" t="s">
        <v>410</v>
      </c>
    </row>
    <row r="236" spans="1:65" s="2" customFormat="1" ht="11.25">
      <c r="A236" s="35"/>
      <c r="B236" s="36"/>
      <c r="C236" s="37"/>
      <c r="D236" s="187" t="s">
        <v>155</v>
      </c>
      <c r="E236" s="37"/>
      <c r="F236" s="188" t="s">
        <v>411</v>
      </c>
      <c r="G236" s="37"/>
      <c r="H236" s="37"/>
      <c r="I236" s="189"/>
      <c r="J236" s="37"/>
      <c r="K236" s="37"/>
      <c r="L236" s="40"/>
      <c r="M236" s="190"/>
      <c r="N236" s="191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155</v>
      </c>
      <c r="AU236" s="18" t="s">
        <v>82</v>
      </c>
    </row>
    <row r="237" spans="1:65" s="13" customFormat="1" ht="11.25">
      <c r="B237" s="192"/>
      <c r="C237" s="193"/>
      <c r="D237" s="194" t="s">
        <v>157</v>
      </c>
      <c r="E237" s="195" t="s">
        <v>19</v>
      </c>
      <c r="F237" s="196" t="s">
        <v>412</v>
      </c>
      <c r="G237" s="193"/>
      <c r="H237" s="197">
        <v>1.94</v>
      </c>
      <c r="I237" s="198"/>
      <c r="J237" s="193"/>
      <c r="K237" s="193"/>
      <c r="L237" s="199"/>
      <c r="M237" s="200"/>
      <c r="N237" s="201"/>
      <c r="O237" s="201"/>
      <c r="P237" s="201"/>
      <c r="Q237" s="201"/>
      <c r="R237" s="201"/>
      <c r="S237" s="201"/>
      <c r="T237" s="202"/>
      <c r="AT237" s="203" t="s">
        <v>157</v>
      </c>
      <c r="AU237" s="203" t="s">
        <v>82</v>
      </c>
      <c r="AV237" s="13" t="s">
        <v>82</v>
      </c>
      <c r="AW237" s="13" t="s">
        <v>33</v>
      </c>
      <c r="AX237" s="13" t="s">
        <v>80</v>
      </c>
      <c r="AY237" s="203" t="s">
        <v>146</v>
      </c>
    </row>
    <row r="238" spans="1:65" s="2" customFormat="1" ht="33" customHeight="1">
      <c r="A238" s="35"/>
      <c r="B238" s="36"/>
      <c r="C238" s="174" t="s">
        <v>413</v>
      </c>
      <c r="D238" s="174" t="s">
        <v>148</v>
      </c>
      <c r="E238" s="175" t="s">
        <v>414</v>
      </c>
      <c r="F238" s="176" t="s">
        <v>415</v>
      </c>
      <c r="G238" s="177" t="s">
        <v>151</v>
      </c>
      <c r="H238" s="178">
        <v>4.9000000000000004</v>
      </c>
      <c r="I238" s="179"/>
      <c r="J238" s="180">
        <f>ROUND(I238*H238,2)</f>
        <v>0</v>
      </c>
      <c r="K238" s="176" t="s">
        <v>152</v>
      </c>
      <c r="L238" s="40"/>
      <c r="M238" s="181" t="s">
        <v>19</v>
      </c>
      <c r="N238" s="182" t="s">
        <v>43</v>
      </c>
      <c r="O238" s="65"/>
      <c r="P238" s="183">
        <f>O238*H238</f>
        <v>0</v>
      </c>
      <c r="Q238" s="183">
        <v>7.0059999999999997E-2</v>
      </c>
      <c r="R238" s="183">
        <f>Q238*H238</f>
        <v>0.34329399999999999</v>
      </c>
      <c r="S238" s="183">
        <v>0</v>
      </c>
      <c r="T238" s="18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5" t="s">
        <v>218</v>
      </c>
      <c r="AT238" s="185" t="s">
        <v>148</v>
      </c>
      <c r="AU238" s="185" t="s">
        <v>82</v>
      </c>
      <c r="AY238" s="18" t="s">
        <v>146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8" t="s">
        <v>80</v>
      </c>
      <c r="BK238" s="186">
        <f>ROUND(I238*H238,2)</f>
        <v>0</v>
      </c>
      <c r="BL238" s="18" t="s">
        <v>218</v>
      </c>
      <c r="BM238" s="185" t="s">
        <v>416</v>
      </c>
    </row>
    <row r="239" spans="1:65" s="2" customFormat="1" ht="11.25">
      <c r="A239" s="35"/>
      <c r="B239" s="36"/>
      <c r="C239" s="37"/>
      <c r="D239" s="187" t="s">
        <v>155</v>
      </c>
      <c r="E239" s="37"/>
      <c r="F239" s="188" t="s">
        <v>417</v>
      </c>
      <c r="G239" s="37"/>
      <c r="H239" s="37"/>
      <c r="I239" s="189"/>
      <c r="J239" s="37"/>
      <c r="K239" s="37"/>
      <c r="L239" s="40"/>
      <c r="M239" s="190"/>
      <c r="N239" s="191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155</v>
      </c>
      <c r="AU239" s="18" t="s">
        <v>82</v>
      </c>
    </row>
    <row r="240" spans="1:65" s="13" customFormat="1" ht="11.25">
      <c r="B240" s="192"/>
      <c r="C240" s="193"/>
      <c r="D240" s="194" t="s">
        <v>157</v>
      </c>
      <c r="E240" s="195" t="s">
        <v>19</v>
      </c>
      <c r="F240" s="196" t="s">
        <v>418</v>
      </c>
      <c r="G240" s="193"/>
      <c r="H240" s="197">
        <v>4.9000000000000004</v>
      </c>
      <c r="I240" s="198"/>
      <c r="J240" s="193"/>
      <c r="K240" s="193"/>
      <c r="L240" s="199"/>
      <c r="M240" s="200"/>
      <c r="N240" s="201"/>
      <c r="O240" s="201"/>
      <c r="P240" s="201"/>
      <c r="Q240" s="201"/>
      <c r="R240" s="201"/>
      <c r="S240" s="201"/>
      <c r="T240" s="202"/>
      <c r="AT240" s="203" t="s">
        <v>157</v>
      </c>
      <c r="AU240" s="203" t="s">
        <v>82</v>
      </c>
      <c r="AV240" s="13" t="s">
        <v>82</v>
      </c>
      <c r="AW240" s="13" t="s">
        <v>33</v>
      </c>
      <c r="AX240" s="13" t="s">
        <v>80</v>
      </c>
      <c r="AY240" s="203" t="s">
        <v>146</v>
      </c>
    </row>
    <row r="241" spans="1:65" s="2" customFormat="1" ht="37.9" customHeight="1">
      <c r="A241" s="35"/>
      <c r="B241" s="36"/>
      <c r="C241" s="174" t="s">
        <v>419</v>
      </c>
      <c r="D241" s="174" t="s">
        <v>148</v>
      </c>
      <c r="E241" s="175" t="s">
        <v>420</v>
      </c>
      <c r="F241" s="176" t="s">
        <v>421</v>
      </c>
      <c r="G241" s="177" t="s">
        <v>422</v>
      </c>
      <c r="H241" s="226"/>
      <c r="I241" s="179"/>
      <c r="J241" s="180">
        <f>ROUND(I241*H241,2)</f>
        <v>0</v>
      </c>
      <c r="K241" s="176" t="s">
        <v>152</v>
      </c>
      <c r="L241" s="40"/>
      <c r="M241" s="181" t="s">
        <v>19</v>
      </c>
      <c r="N241" s="182" t="s">
        <v>43</v>
      </c>
      <c r="O241" s="65"/>
      <c r="P241" s="183">
        <f>O241*H241</f>
        <v>0</v>
      </c>
      <c r="Q241" s="183">
        <v>0</v>
      </c>
      <c r="R241" s="183">
        <f>Q241*H241</f>
        <v>0</v>
      </c>
      <c r="S241" s="183">
        <v>0</v>
      </c>
      <c r="T241" s="18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5" t="s">
        <v>218</v>
      </c>
      <c r="AT241" s="185" t="s">
        <v>148</v>
      </c>
      <c r="AU241" s="185" t="s">
        <v>82</v>
      </c>
      <c r="AY241" s="18" t="s">
        <v>146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18" t="s">
        <v>80</v>
      </c>
      <c r="BK241" s="186">
        <f>ROUND(I241*H241,2)</f>
        <v>0</v>
      </c>
      <c r="BL241" s="18" t="s">
        <v>218</v>
      </c>
      <c r="BM241" s="185" t="s">
        <v>423</v>
      </c>
    </row>
    <row r="242" spans="1:65" s="2" customFormat="1" ht="11.25">
      <c r="A242" s="35"/>
      <c r="B242" s="36"/>
      <c r="C242" s="37"/>
      <c r="D242" s="187" t="s">
        <v>155</v>
      </c>
      <c r="E242" s="37"/>
      <c r="F242" s="188" t="s">
        <v>424</v>
      </c>
      <c r="G242" s="37"/>
      <c r="H242" s="37"/>
      <c r="I242" s="189"/>
      <c r="J242" s="37"/>
      <c r="K242" s="37"/>
      <c r="L242" s="40"/>
      <c r="M242" s="190"/>
      <c r="N242" s="191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155</v>
      </c>
      <c r="AU242" s="18" t="s">
        <v>82</v>
      </c>
    </row>
    <row r="243" spans="1:65" s="12" customFormat="1" ht="22.9" customHeight="1">
      <c r="B243" s="158"/>
      <c r="C243" s="159"/>
      <c r="D243" s="160" t="s">
        <v>71</v>
      </c>
      <c r="E243" s="172" t="s">
        <v>425</v>
      </c>
      <c r="F243" s="172" t="s">
        <v>426</v>
      </c>
      <c r="G243" s="159"/>
      <c r="H243" s="159"/>
      <c r="I243" s="162"/>
      <c r="J243" s="173">
        <f>BK243</f>
        <v>0</v>
      </c>
      <c r="K243" s="159"/>
      <c r="L243" s="164"/>
      <c r="M243" s="165"/>
      <c r="N243" s="166"/>
      <c r="O243" s="166"/>
      <c r="P243" s="167">
        <f>SUM(P244:P255)</f>
        <v>0</v>
      </c>
      <c r="Q243" s="166"/>
      <c r="R243" s="167">
        <f>SUM(R244:R255)</f>
        <v>0.123</v>
      </c>
      <c r="S243" s="166"/>
      <c r="T243" s="168">
        <f>SUM(T244:T255)</f>
        <v>0</v>
      </c>
      <c r="AR243" s="169" t="s">
        <v>82</v>
      </c>
      <c r="AT243" s="170" t="s">
        <v>71</v>
      </c>
      <c r="AU243" s="170" t="s">
        <v>80</v>
      </c>
      <c r="AY243" s="169" t="s">
        <v>146</v>
      </c>
      <c r="BK243" s="171">
        <f>SUM(BK244:BK255)</f>
        <v>0</v>
      </c>
    </row>
    <row r="244" spans="1:65" s="2" customFormat="1" ht="24.2" customHeight="1">
      <c r="A244" s="35"/>
      <c r="B244" s="36"/>
      <c r="C244" s="174" t="s">
        <v>427</v>
      </c>
      <c r="D244" s="174" t="s">
        <v>148</v>
      </c>
      <c r="E244" s="175" t="s">
        <v>428</v>
      </c>
      <c r="F244" s="176" t="s">
        <v>429</v>
      </c>
      <c r="G244" s="177" t="s">
        <v>180</v>
      </c>
      <c r="H244" s="178">
        <v>1</v>
      </c>
      <c r="I244" s="179"/>
      <c r="J244" s="180">
        <f>ROUND(I244*H244,2)</f>
        <v>0</v>
      </c>
      <c r="K244" s="176" t="s">
        <v>152</v>
      </c>
      <c r="L244" s="40"/>
      <c r="M244" s="181" t="s">
        <v>19</v>
      </c>
      <c r="N244" s="182" t="s">
        <v>43</v>
      </c>
      <c r="O244" s="65"/>
      <c r="P244" s="183">
        <f>O244*H244</f>
        <v>0</v>
      </c>
      <c r="Q244" s="183">
        <v>0</v>
      </c>
      <c r="R244" s="183">
        <f>Q244*H244</f>
        <v>0</v>
      </c>
      <c r="S244" s="183">
        <v>0</v>
      </c>
      <c r="T244" s="184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5" t="s">
        <v>218</v>
      </c>
      <c r="AT244" s="185" t="s">
        <v>148</v>
      </c>
      <c r="AU244" s="185" t="s">
        <v>82</v>
      </c>
      <c r="AY244" s="18" t="s">
        <v>146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8" t="s">
        <v>80</v>
      </c>
      <c r="BK244" s="186">
        <f>ROUND(I244*H244,2)</f>
        <v>0</v>
      </c>
      <c r="BL244" s="18" t="s">
        <v>218</v>
      </c>
      <c r="BM244" s="185" t="s">
        <v>430</v>
      </c>
    </row>
    <row r="245" spans="1:65" s="2" customFormat="1" ht="11.25">
      <c r="A245" s="35"/>
      <c r="B245" s="36"/>
      <c r="C245" s="37"/>
      <c r="D245" s="187" t="s">
        <v>155</v>
      </c>
      <c r="E245" s="37"/>
      <c r="F245" s="188" t="s">
        <v>431</v>
      </c>
      <c r="G245" s="37"/>
      <c r="H245" s="37"/>
      <c r="I245" s="189"/>
      <c r="J245" s="37"/>
      <c r="K245" s="37"/>
      <c r="L245" s="40"/>
      <c r="M245" s="190"/>
      <c r="N245" s="191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155</v>
      </c>
      <c r="AU245" s="18" t="s">
        <v>82</v>
      </c>
    </row>
    <row r="246" spans="1:65" s="2" customFormat="1" ht="24.2" customHeight="1">
      <c r="A246" s="35"/>
      <c r="B246" s="36"/>
      <c r="C246" s="174" t="s">
        <v>432</v>
      </c>
      <c r="D246" s="174" t="s">
        <v>148</v>
      </c>
      <c r="E246" s="175" t="s">
        <v>433</v>
      </c>
      <c r="F246" s="176" t="s">
        <v>434</v>
      </c>
      <c r="G246" s="177" t="s">
        <v>180</v>
      </c>
      <c r="H246" s="178">
        <v>3</v>
      </c>
      <c r="I246" s="179"/>
      <c r="J246" s="180">
        <f>ROUND(I246*H246,2)</f>
        <v>0</v>
      </c>
      <c r="K246" s="176" t="s">
        <v>152</v>
      </c>
      <c r="L246" s="40"/>
      <c r="M246" s="181" t="s">
        <v>19</v>
      </c>
      <c r="N246" s="182" t="s">
        <v>43</v>
      </c>
      <c r="O246" s="65"/>
      <c r="P246" s="183">
        <f>O246*H246</f>
        <v>0</v>
      </c>
      <c r="Q246" s="183">
        <v>0</v>
      </c>
      <c r="R246" s="183">
        <f>Q246*H246</f>
        <v>0</v>
      </c>
      <c r="S246" s="183">
        <v>0</v>
      </c>
      <c r="T246" s="184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5" t="s">
        <v>218</v>
      </c>
      <c r="AT246" s="185" t="s">
        <v>148</v>
      </c>
      <c r="AU246" s="185" t="s">
        <v>82</v>
      </c>
      <c r="AY246" s="18" t="s">
        <v>146</v>
      </c>
      <c r="BE246" s="186">
        <f>IF(N246="základní",J246,0)</f>
        <v>0</v>
      </c>
      <c r="BF246" s="186">
        <f>IF(N246="snížená",J246,0)</f>
        <v>0</v>
      </c>
      <c r="BG246" s="186">
        <f>IF(N246="zákl. přenesená",J246,0)</f>
        <v>0</v>
      </c>
      <c r="BH246" s="186">
        <f>IF(N246="sníž. přenesená",J246,0)</f>
        <v>0</v>
      </c>
      <c r="BI246" s="186">
        <f>IF(N246="nulová",J246,0)</f>
        <v>0</v>
      </c>
      <c r="BJ246" s="18" t="s">
        <v>80</v>
      </c>
      <c r="BK246" s="186">
        <f>ROUND(I246*H246,2)</f>
        <v>0</v>
      </c>
      <c r="BL246" s="18" t="s">
        <v>218</v>
      </c>
      <c r="BM246" s="185" t="s">
        <v>435</v>
      </c>
    </row>
    <row r="247" spans="1:65" s="2" customFormat="1" ht="11.25">
      <c r="A247" s="35"/>
      <c r="B247" s="36"/>
      <c r="C247" s="37"/>
      <c r="D247" s="187" t="s">
        <v>155</v>
      </c>
      <c r="E247" s="37"/>
      <c r="F247" s="188" t="s">
        <v>436</v>
      </c>
      <c r="G247" s="37"/>
      <c r="H247" s="37"/>
      <c r="I247" s="189"/>
      <c r="J247" s="37"/>
      <c r="K247" s="37"/>
      <c r="L247" s="40"/>
      <c r="M247" s="190"/>
      <c r="N247" s="191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155</v>
      </c>
      <c r="AU247" s="18" t="s">
        <v>82</v>
      </c>
    </row>
    <row r="248" spans="1:65" s="2" customFormat="1" ht="16.5" customHeight="1">
      <c r="A248" s="35"/>
      <c r="B248" s="36"/>
      <c r="C248" s="215" t="s">
        <v>437</v>
      </c>
      <c r="D248" s="215" t="s">
        <v>184</v>
      </c>
      <c r="E248" s="216" t="s">
        <v>438</v>
      </c>
      <c r="F248" s="217" t="s">
        <v>439</v>
      </c>
      <c r="G248" s="218" t="s">
        <v>180</v>
      </c>
      <c r="H248" s="219">
        <v>1</v>
      </c>
      <c r="I248" s="220"/>
      <c r="J248" s="221">
        <f>ROUND(I248*H248,2)</f>
        <v>0</v>
      </c>
      <c r="K248" s="217" t="s">
        <v>19</v>
      </c>
      <c r="L248" s="222"/>
      <c r="M248" s="223" t="s">
        <v>19</v>
      </c>
      <c r="N248" s="224" t="s">
        <v>43</v>
      </c>
      <c r="O248" s="65"/>
      <c r="P248" s="183">
        <f>O248*H248</f>
        <v>0</v>
      </c>
      <c r="Q248" s="183">
        <v>4.1000000000000002E-2</v>
      </c>
      <c r="R248" s="183">
        <f>Q248*H248</f>
        <v>4.1000000000000002E-2</v>
      </c>
      <c r="S248" s="183">
        <v>0</v>
      </c>
      <c r="T248" s="18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5" t="s">
        <v>330</v>
      </c>
      <c r="AT248" s="185" t="s">
        <v>184</v>
      </c>
      <c r="AU248" s="185" t="s">
        <v>82</v>
      </c>
      <c r="AY248" s="18" t="s">
        <v>146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8" t="s">
        <v>80</v>
      </c>
      <c r="BK248" s="186">
        <f>ROUND(I248*H248,2)</f>
        <v>0</v>
      </c>
      <c r="BL248" s="18" t="s">
        <v>218</v>
      </c>
      <c r="BM248" s="185" t="s">
        <v>440</v>
      </c>
    </row>
    <row r="249" spans="1:65" s="2" customFormat="1" ht="19.5">
      <c r="A249" s="35"/>
      <c r="B249" s="36"/>
      <c r="C249" s="37"/>
      <c r="D249" s="194" t="s">
        <v>197</v>
      </c>
      <c r="E249" s="37"/>
      <c r="F249" s="225" t="s">
        <v>441</v>
      </c>
      <c r="G249" s="37"/>
      <c r="H249" s="37"/>
      <c r="I249" s="189"/>
      <c r="J249" s="37"/>
      <c r="K249" s="37"/>
      <c r="L249" s="40"/>
      <c r="M249" s="190"/>
      <c r="N249" s="191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197</v>
      </c>
      <c r="AU249" s="18" t="s">
        <v>82</v>
      </c>
    </row>
    <row r="250" spans="1:65" s="2" customFormat="1" ht="16.5" customHeight="1">
      <c r="A250" s="35"/>
      <c r="B250" s="36"/>
      <c r="C250" s="215" t="s">
        <v>442</v>
      </c>
      <c r="D250" s="215" t="s">
        <v>184</v>
      </c>
      <c r="E250" s="216" t="s">
        <v>443</v>
      </c>
      <c r="F250" s="217" t="s">
        <v>444</v>
      </c>
      <c r="G250" s="218" t="s">
        <v>180</v>
      </c>
      <c r="H250" s="219">
        <v>1</v>
      </c>
      <c r="I250" s="220"/>
      <c r="J250" s="221">
        <f>ROUND(I250*H250,2)</f>
        <v>0</v>
      </c>
      <c r="K250" s="217" t="s">
        <v>19</v>
      </c>
      <c r="L250" s="222"/>
      <c r="M250" s="223" t="s">
        <v>19</v>
      </c>
      <c r="N250" s="224" t="s">
        <v>43</v>
      </c>
      <c r="O250" s="65"/>
      <c r="P250" s="183">
        <f>O250*H250</f>
        <v>0</v>
      </c>
      <c r="Q250" s="183">
        <v>4.1000000000000002E-2</v>
      </c>
      <c r="R250" s="183">
        <f>Q250*H250</f>
        <v>4.1000000000000002E-2</v>
      </c>
      <c r="S250" s="183">
        <v>0</v>
      </c>
      <c r="T250" s="18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5" t="s">
        <v>330</v>
      </c>
      <c r="AT250" s="185" t="s">
        <v>184</v>
      </c>
      <c r="AU250" s="185" t="s">
        <v>82</v>
      </c>
      <c r="AY250" s="18" t="s">
        <v>146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18" t="s">
        <v>80</v>
      </c>
      <c r="BK250" s="186">
        <f>ROUND(I250*H250,2)</f>
        <v>0</v>
      </c>
      <c r="BL250" s="18" t="s">
        <v>218</v>
      </c>
      <c r="BM250" s="185" t="s">
        <v>445</v>
      </c>
    </row>
    <row r="251" spans="1:65" s="2" customFormat="1" ht="19.5">
      <c r="A251" s="35"/>
      <c r="B251" s="36"/>
      <c r="C251" s="37"/>
      <c r="D251" s="194" t="s">
        <v>197</v>
      </c>
      <c r="E251" s="37"/>
      <c r="F251" s="225" t="s">
        <v>441</v>
      </c>
      <c r="G251" s="37"/>
      <c r="H251" s="37"/>
      <c r="I251" s="189"/>
      <c r="J251" s="37"/>
      <c r="K251" s="37"/>
      <c r="L251" s="40"/>
      <c r="M251" s="190"/>
      <c r="N251" s="191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197</v>
      </c>
      <c r="AU251" s="18" t="s">
        <v>82</v>
      </c>
    </row>
    <row r="252" spans="1:65" s="2" customFormat="1" ht="16.5" customHeight="1">
      <c r="A252" s="35"/>
      <c r="B252" s="36"/>
      <c r="C252" s="215" t="s">
        <v>446</v>
      </c>
      <c r="D252" s="215" t="s">
        <v>184</v>
      </c>
      <c r="E252" s="216" t="s">
        <v>447</v>
      </c>
      <c r="F252" s="217" t="s">
        <v>448</v>
      </c>
      <c r="G252" s="218" t="s">
        <v>180</v>
      </c>
      <c r="H252" s="219">
        <v>1</v>
      </c>
      <c r="I252" s="220"/>
      <c r="J252" s="221">
        <f>ROUND(I252*H252,2)</f>
        <v>0</v>
      </c>
      <c r="K252" s="217" t="s">
        <v>19</v>
      </c>
      <c r="L252" s="222"/>
      <c r="M252" s="223" t="s">
        <v>19</v>
      </c>
      <c r="N252" s="224" t="s">
        <v>43</v>
      </c>
      <c r="O252" s="65"/>
      <c r="P252" s="183">
        <f>O252*H252</f>
        <v>0</v>
      </c>
      <c r="Q252" s="183">
        <v>4.1000000000000002E-2</v>
      </c>
      <c r="R252" s="183">
        <f>Q252*H252</f>
        <v>4.1000000000000002E-2</v>
      </c>
      <c r="S252" s="183">
        <v>0</v>
      </c>
      <c r="T252" s="184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5" t="s">
        <v>330</v>
      </c>
      <c r="AT252" s="185" t="s">
        <v>184</v>
      </c>
      <c r="AU252" s="185" t="s">
        <v>82</v>
      </c>
      <c r="AY252" s="18" t="s">
        <v>146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8" t="s">
        <v>80</v>
      </c>
      <c r="BK252" s="186">
        <f>ROUND(I252*H252,2)</f>
        <v>0</v>
      </c>
      <c r="BL252" s="18" t="s">
        <v>218</v>
      </c>
      <c r="BM252" s="185" t="s">
        <v>449</v>
      </c>
    </row>
    <row r="253" spans="1:65" s="2" customFormat="1" ht="19.5">
      <c r="A253" s="35"/>
      <c r="B253" s="36"/>
      <c r="C253" s="37"/>
      <c r="D253" s="194" t="s">
        <v>197</v>
      </c>
      <c r="E253" s="37"/>
      <c r="F253" s="225" t="s">
        <v>441</v>
      </c>
      <c r="G253" s="37"/>
      <c r="H253" s="37"/>
      <c r="I253" s="189"/>
      <c r="J253" s="37"/>
      <c r="K253" s="37"/>
      <c r="L253" s="40"/>
      <c r="M253" s="190"/>
      <c r="N253" s="191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197</v>
      </c>
      <c r="AU253" s="18" t="s">
        <v>82</v>
      </c>
    </row>
    <row r="254" spans="1:65" s="2" customFormat="1" ht="33" customHeight="1">
      <c r="A254" s="35"/>
      <c r="B254" s="36"/>
      <c r="C254" s="174" t="s">
        <v>450</v>
      </c>
      <c r="D254" s="174" t="s">
        <v>148</v>
      </c>
      <c r="E254" s="175" t="s">
        <v>451</v>
      </c>
      <c r="F254" s="176" t="s">
        <v>452</v>
      </c>
      <c r="G254" s="177" t="s">
        <v>264</v>
      </c>
      <c r="H254" s="178">
        <v>0.123</v>
      </c>
      <c r="I254" s="179"/>
      <c r="J254" s="180">
        <f>ROUND(I254*H254,2)</f>
        <v>0</v>
      </c>
      <c r="K254" s="176" t="s">
        <v>152</v>
      </c>
      <c r="L254" s="40"/>
      <c r="M254" s="181" t="s">
        <v>19</v>
      </c>
      <c r="N254" s="182" t="s">
        <v>43</v>
      </c>
      <c r="O254" s="65"/>
      <c r="P254" s="183">
        <f>O254*H254</f>
        <v>0</v>
      </c>
      <c r="Q254" s="183">
        <v>0</v>
      </c>
      <c r="R254" s="183">
        <f>Q254*H254</f>
        <v>0</v>
      </c>
      <c r="S254" s="183">
        <v>0</v>
      </c>
      <c r="T254" s="18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5" t="s">
        <v>218</v>
      </c>
      <c r="AT254" s="185" t="s">
        <v>148</v>
      </c>
      <c r="AU254" s="185" t="s">
        <v>82</v>
      </c>
      <c r="AY254" s="18" t="s">
        <v>146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8" t="s">
        <v>80</v>
      </c>
      <c r="BK254" s="186">
        <f>ROUND(I254*H254,2)</f>
        <v>0</v>
      </c>
      <c r="BL254" s="18" t="s">
        <v>218</v>
      </c>
      <c r="BM254" s="185" t="s">
        <v>453</v>
      </c>
    </row>
    <row r="255" spans="1:65" s="2" customFormat="1" ht="11.25">
      <c r="A255" s="35"/>
      <c r="B255" s="36"/>
      <c r="C255" s="37"/>
      <c r="D255" s="187" t="s">
        <v>155</v>
      </c>
      <c r="E255" s="37"/>
      <c r="F255" s="188" t="s">
        <v>454</v>
      </c>
      <c r="G255" s="37"/>
      <c r="H255" s="37"/>
      <c r="I255" s="189"/>
      <c r="J255" s="37"/>
      <c r="K255" s="37"/>
      <c r="L255" s="40"/>
      <c r="M255" s="190"/>
      <c r="N255" s="191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155</v>
      </c>
      <c r="AU255" s="18" t="s">
        <v>82</v>
      </c>
    </row>
    <row r="256" spans="1:65" s="12" customFormat="1" ht="22.9" customHeight="1">
      <c r="B256" s="158"/>
      <c r="C256" s="159"/>
      <c r="D256" s="160" t="s">
        <v>71</v>
      </c>
      <c r="E256" s="172" t="s">
        <v>455</v>
      </c>
      <c r="F256" s="172" t="s">
        <v>456</v>
      </c>
      <c r="G256" s="159"/>
      <c r="H256" s="159"/>
      <c r="I256" s="162"/>
      <c r="J256" s="173">
        <f>BK256</f>
        <v>0</v>
      </c>
      <c r="K256" s="159"/>
      <c r="L256" s="164"/>
      <c r="M256" s="165"/>
      <c r="N256" s="166"/>
      <c r="O256" s="166"/>
      <c r="P256" s="167">
        <f>SUM(P257:P312)</f>
        <v>0</v>
      </c>
      <c r="Q256" s="166"/>
      <c r="R256" s="167">
        <f>SUM(R257:R312)</f>
        <v>3.9407650399999992</v>
      </c>
      <c r="S256" s="166"/>
      <c r="T256" s="168">
        <f>SUM(T257:T312)</f>
        <v>0</v>
      </c>
      <c r="AR256" s="169" t="s">
        <v>82</v>
      </c>
      <c r="AT256" s="170" t="s">
        <v>71</v>
      </c>
      <c r="AU256" s="170" t="s">
        <v>80</v>
      </c>
      <c r="AY256" s="169" t="s">
        <v>146</v>
      </c>
      <c r="BK256" s="171">
        <f>SUM(BK257:BK312)</f>
        <v>0</v>
      </c>
    </row>
    <row r="257" spans="1:65" s="2" customFormat="1" ht="16.5" customHeight="1">
      <c r="A257" s="35"/>
      <c r="B257" s="36"/>
      <c r="C257" s="174" t="s">
        <v>457</v>
      </c>
      <c r="D257" s="174" t="s">
        <v>148</v>
      </c>
      <c r="E257" s="175" t="s">
        <v>458</v>
      </c>
      <c r="F257" s="176" t="s">
        <v>459</v>
      </c>
      <c r="G257" s="177" t="s">
        <v>230</v>
      </c>
      <c r="H257" s="178">
        <v>5.04</v>
      </c>
      <c r="I257" s="179"/>
      <c r="J257" s="180">
        <f>ROUND(I257*H257,2)</f>
        <v>0</v>
      </c>
      <c r="K257" s="176" t="s">
        <v>152</v>
      </c>
      <c r="L257" s="40"/>
      <c r="M257" s="181" t="s">
        <v>19</v>
      </c>
      <c r="N257" s="182" t="s">
        <v>43</v>
      </c>
      <c r="O257" s="65"/>
      <c r="P257" s="183">
        <f>O257*H257</f>
        <v>0</v>
      </c>
      <c r="Q257" s="183">
        <v>7.2000000000000005E-4</v>
      </c>
      <c r="R257" s="183">
        <f>Q257*H257</f>
        <v>3.6288000000000002E-3</v>
      </c>
      <c r="S257" s="183">
        <v>0</v>
      </c>
      <c r="T257" s="184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5" t="s">
        <v>218</v>
      </c>
      <c r="AT257" s="185" t="s">
        <v>148</v>
      </c>
      <c r="AU257" s="185" t="s">
        <v>82</v>
      </c>
      <c r="AY257" s="18" t="s">
        <v>146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18" t="s">
        <v>80</v>
      </c>
      <c r="BK257" s="186">
        <f>ROUND(I257*H257,2)</f>
        <v>0</v>
      </c>
      <c r="BL257" s="18" t="s">
        <v>218</v>
      </c>
      <c r="BM257" s="185" t="s">
        <v>460</v>
      </c>
    </row>
    <row r="258" spans="1:65" s="2" customFormat="1" ht="11.25">
      <c r="A258" s="35"/>
      <c r="B258" s="36"/>
      <c r="C258" s="37"/>
      <c r="D258" s="187" t="s">
        <v>155</v>
      </c>
      <c r="E258" s="37"/>
      <c r="F258" s="188" t="s">
        <v>461</v>
      </c>
      <c r="G258" s="37"/>
      <c r="H258" s="37"/>
      <c r="I258" s="189"/>
      <c r="J258" s="37"/>
      <c r="K258" s="37"/>
      <c r="L258" s="40"/>
      <c r="M258" s="190"/>
      <c r="N258" s="191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155</v>
      </c>
      <c r="AU258" s="18" t="s">
        <v>82</v>
      </c>
    </row>
    <row r="259" spans="1:65" s="13" customFormat="1" ht="11.25">
      <c r="B259" s="192"/>
      <c r="C259" s="193"/>
      <c r="D259" s="194" t="s">
        <v>157</v>
      </c>
      <c r="E259" s="195" t="s">
        <v>19</v>
      </c>
      <c r="F259" s="196" t="s">
        <v>462</v>
      </c>
      <c r="G259" s="193"/>
      <c r="H259" s="197">
        <v>5.04</v>
      </c>
      <c r="I259" s="198"/>
      <c r="J259" s="193"/>
      <c r="K259" s="193"/>
      <c r="L259" s="199"/>
      <c r="M259" s="200"/>
      <c r="N259" s="201"/>
      <c r="O259" s="201"/>
      <c r="P259" s="201"/>
      <c r="Q259" s="201"/>
      <c r="R259" s="201"/>
      <c r="S259" s="201"/>
      <c r="T259" s="202"/>
      <c r="AT259" s="203" t="s">
        <v>157</v>
      </c>
      <c r="AU259" s="203" t="s">
        <v>82</v>
      </c>
      <c r="AV259" s="13" t="s">
        <v>82</v>
      </c>
      <c r="AW259" s="13" t="s">
        <v>33</v>
      </c>
      <c r="AX259" s="13" t="s">
        <v>80</v>
      </c>
      <c r="AY259" s="203" t="s">
        <v>146</v>
      </c>
    </row>
    <row r="260" spans="1:65" s="2" customFormat="1" ht="16.5" customHeight="1">
      <c r="A260" s="35"/>
      <c r="B260" s="36"/>
      <c r="C260" s="215" t="s">
        <v>463</v>
      </c>
      <c r="D260" s="215" t="s">
        <v>184</v>
      </c>
      <c r="E260" s="216" t="s">
        <v>464</v>
      </c>
      <c r="F260" s="217" t="s">
        <v>465</v>
      </c>
      <c r="G260" s="218" t="s">
        <v>230</v>
      </c>
      <c r="H260" s="219">
        <v>5.04</v>
      </c>
      <c r="I260" s="220"/>
      <c r="J260" s="221">
        <f>ROUND(I260*H260,2)</f>
        <v>0</v>
      </c>
      <c r="K260" s="217" t="s">
        <v>19</v>
      </c>
      <c r="L260" s="222"/>
      <c r="M260" s="223" t="s">
        <v>19</v>
      </c>
      <c r="N260" s="224" t="s">
        <v>43</v>
      </c>
      <c r="O260" s="65"/>
      <c r="P260" s="183">
        <f>O260*H260</f>
        <v>0</v>
      </c>
      <c r="Q260" s="183">
        <v>2.5000000000000001E-2</v>
      </c>
      <c r="R260" s="183">
        <f>Q260*H260</f>
        <v>0.126</v>
      </c>
      <c r="S260" s="183">
        <v>0</v>
      </c>
      <c r="T260" s="184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5" t="s">
        <v>330</v>
      </c>
      <c r="AT260" s="185" t="s">
        <v>184</v>
      </c>
      <c r="AU260" s="185" t="s">
        <v>82</v>
      </c>
      <c r="AY260" s="18" t="s">
        <v>146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18" t="s">
        <v>80</v>
      </c>
      <c r="BK260" s="186">
        <f>ROUND(I260*H260,2)</f>
        <v>0</v>
      </c>
      <c r="BL260" s="18" t="s">
        <v>218</v>
      </c>
      <c r="BM260" s="185" t="s">
        <v>466</v>
      </c>
    </row>
    <row r="261" spans="1:65" s="2" customFormat="1" ht="16.5" customHeight="1">
      <c r="A261" s="35"/>
      <c r="B261" s="36"/>
      <c r="C261" s="174" t="s">
        <v>467</v>
      </c>
      <c r="D261" s="174" t="s">
        <v>148</v>
      </c>
      <c r="E261" s="175" t="s">
        <v>468</v>
      </c>
      <c r="F261" s="176" t="s">
        <v>469</v>
      </c>
      <c r="G261" s="177" t="s">
        <v>470</v>
      </c>
      <c r="H261" s="178">
        <v>3.4</v>
      </c>
      <c r="I261" s="179"/>
      <c r="J261" s="180">
        <f>ROUND(I261*H261,2)</f>
        <v>0</v>
      </c>
      <c r="K261" s="176" t="s">
        <v>19</v>
      </c>
      <c r="L261" s="40"/>
      <c r="M261" s="181" t="s">
        <v>19</v>
      </c>
      <c r="N261" s="182" t="s">
        <v>43</v>
      </c>
      <c r="O261" s="65"/>
      <c r="P261" s="183">
        <f>O261*H261</f>
        <v>0</v>
      </c>
      <c r="Q261" s="183">
        <v>0</v>
      </c>
      <c r="R261" s="183">
        <f>Q261*H261</f>
        <v>0</v>
      </c>
      <c r="S261" s="183">
        <v>0</v>
      </c>
      <c r="T261" s="184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5" t="s">
        <v>218</v>
      </c>
      <c r="AT261" s="185" t="s">
        <v>148</v>
      </c>
      <c r="AU261" s="185" t="s">
        <v>82</v>
      </c>
      <c r="AY261" s="18" t="s">
        <v>146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18" t="s">
        <v>80</v>
      </c>
      <c r="BK261" s="186">
        <f>ROUND(I261*H261,2)</f>
        <v>0</v>
      </c>
      <c r="BL261" s="18" t="s">
        <v>218</v>
      </c>
      <c r="BM261" s="185" t="s">
        <v>471</v>
      </c>
    </row>
    <row r="262" spans="1:65" s="13" customFormat="1" ht="11.25">
      <c r="B262" s="192"/>
      <c r="C262" s="193"/>
      <c r="D262" s="194" t="s">
        <v>157</v>
      </c>
      <c r="E262" s="195" t="s">
        <v>19</v>
      </c>
      <c r="F262" s="196" t="s">
        <v>472</v>
      </c>
      <c r="G262" s="193"/>
      <c r="H262" s="197">
        <v>3.4</v>
      </c>
      <c r="I262" s="198"/>
      <c r="J262" s="193"/>
      <c r="K262" s="193"/>
      <c r="L262" s="199"/>
      <c r="M262" s="200"/>
      <c r="N262" s="201"/>
      <c r="O262" s="201"/>
      <c r="P262" s="201"/>
      <c r="Q262" s="201"/>
      <c r="R262" s="201"/>
      <c r="S262" s="201"/>
      <c r="T262" s="202"/>
      <c r="AT262" s="203" t="s">
        <v>157</v>
      </c>
      <c r="AU262" s="203" t="s">
        <v>82</v>
      </c>
      <c r="AV262" s="13" t="s">
        <v>82</v>
      </c>
      <c r="AW262" s="13" t="s">
        <v>33</v>
      </c>
      <c r="AX262" s="13" t="s">
        <v>80</v>
      </c>
      <c r="AY262" s="203" t="s">
        <v>146</v>
      </c>
    </row>
    <row r="263" spans="1:65" s="2" customFormat="1" ht="24.2" customHeight="1">
      <c r="A263" s="35"/>
      <c r="B263" s="36"/>
      <c r="C263" s="174" t="s">
        <v>473</v>
      </c>
      <c r="D263" s="174" t="s">
        <v>148</v>
      </c>
      <c r="E263" s="175" t="s">
        <v>474</v>
      </c>
      <c r="F263" s="176" t="s">
        <v>475</v>
      </c>
      <c r="G263" s="177" t="s">
        <v>151</v>
      </c>
      <c r="H263" s="178">
        <v>87.542000000000002</v>
      </c>
      <c r="I263" s="179"/>
      <c r="J263" s="180">
        <f>ROUND(I263*H263,2)</f>
        <v>0</v>
      </c>
      <c r="K263" s="176" t="s">
        <v>152</v>
      </c>
      <c r="L263" s="40"/>
      <c r="M263" s="181" t="s">
        <v>19</v>
      </c>
      <c r="N263" s="182" t="s">
        <v>43</v>
      </c>
      <c r="O263" s="65"/>
      <c r="P263" s="183">
        <f>O263*H263</f>
        <v>0</v>
      </c>
      <c r="Q263" s="183">
        <v>1.72E-3</v>
      </c>
      <c r="R263" s="183">
        <f>Q263*H263</f>
        <v>0.15057224</v>
      </c>
      <c r="S263" s="183">
        <v>0</v>
      </c>
      <c r="T263" s="18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5" t="s">
        <v>218</v>
      </c>
      <c r="AT263" s="185" t="s">
        <v>148</v>
      </c>
      <c r="AU263" s="185" t="s">
        <v>82</v>
      </c>
      <c r="AY263" s="18" t="s">
        <v>146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18" t="s">
        <v>80</v>
      </c>
      <c r="BK263" s="186">
        <f>ROUND(I263*H263,2)</f>
        <v>0</v>
      </c>
      <c r="BL263" s="18" t="s">
        <v>218</v>
      </c>
      <c r="BM263" s="185" t="s">
        <v>476</v>
      </c>
    </row>
    <row r="264" spans="1:65" s="2" customFormat="1" ht="11.25">
      <c r="A264" s="35"/>
      <c r="B264" s="36"/>
      <c r="C264" s="37"/>
      <c r="D264" s="187" t="s">
        <v>155</v>
      </c>
      <c r="E264" s="37"/>
      <c r="F264" s="188" t="s">
        <v>477</v>
      </c>
      <c r="G264" s="37"/>
      <c r="H264" s="37"/>
      <c r="I264" s="189"/>
      <c r="J264" s="37"/>
      <c r="K264" s="37"/>
      <c r="L264" s="40"/>
      <c r="M264" s="190"/>
      <c r="N264" s="191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155</v>
      </c>
      <c r="AU264" s="18" t="s">
        <v>82</v>
      </c>
    </row>
    <row r="265" spans="1:65" s="13" customFormat="1" ht="11.25">
      <c r="B265" s="192"/>
      <c r="C265" s="193"/>
      <c r="D265" s="194" t="s">
        <v>157</v>
      </c>
      <c r="E265" s="195" t="s">
        <v>19</v>
      </c>
      <c r="F265" s="196" t="s">
        <v>478</v>
      </c>
      <c r="G265" s="193"/>
      <c r="H265" s="197">
        <v>1.9950000000000001</v>
      </c>
      <c r="I265" s="198"/>
      <c r="J265" s="193"/>
      <c r="K265" s="193"/>
      <c r="L265" s="199"/>
      <c r="M265" s="200"/>
      <c r="N265" s="201"/>
      <c r="O265" s="201"/>
      <c r="P265" s="201"/>
      <c r="Q265" s="201"/>
      <c r="R265" s="201"/>
      <c r="S265" s="201"/>
      <c r="T265" s="202"/>
      <c r="AT265" s="203" t="s">
        <v>157</v>
      </c>
      <c r="AU265" s="203" t="s">
        <v>82</v>
      </c>
      <c r="AV265" s="13" t="s">
        <v>82</v>
      </c>
      <c r="AW265" s="13" t="s">
        <v>33</v>
      </c>
      <c r="AX265" s="13" t="s">
        <v>72</v>
      </c>
      <c r="AY265" s="203" t="s">
        <v>146</v>
      </c>
    </row>
    <row r="266" spans="1:65" s="13" customFormat="1" ht="11.25">
      <c r="B266" s="192"/>
      <c r="C266" s="193"/>
      <c r="D266" s="194" t="s">
        <v>157</v>
      </c>
      <c r="E266" s="195" t="s">
        <v>19</v>
      </c>
      <c r="F266" s="196" t="s">
        <v>479</v>
      </c>
      <c r="G266" s="193"/>
      <c r="H266" s="197">
        <v>7.1429999999999998</v>
      </c>
      <c r="I266" s="198"/>
      <c r="J266" s="193"/>
      <c r="K266" s="193"/>
      <c r="L266" s="199"/>
      <c r="M266" s="200"/>
      <c r="N266" s="201"/>
      <c r="O266" s="201"/>
      <c r="P266" s="201"/>
      <c r="Q266" s="201"/>
      <c r="R266" s="201"/>
      <c r="S266" s="201"/>
      <c r="T266" s="202"/>
      <c r="AT266" s="203" t="s">
        <v>157</v>
      </c>
      <c r="AU266" s="203" t="s">
        <v>82</v>
      </c>
      <c r="AV266" s="13" t="s">
        <v>82</v>
      </c>
      <c r="AW266" s="13" t="s">
        <v>33</v>
      </c>
      <c r="AX266" s="13" t="s">
        <v>72</v>
      </c>
      <c r="AY266" s="203" t="s">
        <v>146</v>
      </c>
    </row>
    <row r="267" spans="1:65" s="13" customFormat="1" ht="11.25">
      <c r="B267" s="192"/>
      <c r="C267" s="193"/>
      <c r="D267" s="194" t="s">
        <v>157</v>
      </c>
      <c r="E267" s="195" t="s">
        <v>19</v>
      </c>
      <c r="F267" s="196" t="s">
        <v>480</v>
      </c>
      <c r="G267" s="193"/>
      <c r="H267" s="197">
        <v>18.27</v>
      </c>
      <c r="I267" s="198"/>
      <c r="J267" s="193"/>
      <c r="K267" s="193"/>
      <c r="L267" s="199"/>
      <c r="M267" s="200"/>
      <c r="N267" s="201"/>
      <c r="O267" s="201"/>
      <c r="P267" s="201"/>
      <c r="Q267" s="201"/>
      <c r="R267" s="201"/>
      <c r="S267" s="201"/>
      <c r="T267" s="202"/>
      <c r="AT267" s="203" t="s">
        <v>157</v>
      </c>
      <c r="AU267" s="203" t="s">
        <v>82</v>
      </c>
      <c r="AV267" s="13" t="s">
        <v>82</v>
      </c>
      <c r="AW267" s="13" t="s">
        <v>33</v>
      </c>
      <c r="AX267" s="13" t="s">
        <v>72</v>
      </c>
      <c r="AY267" s="203" t="s">
        <v>146</v>
      </c>
    </row>
    <row r="268" spans="1:65" s="13" customFormat="1" ht="11.25">
      <c r="B268" s="192"/>
      <c r="C268" s="193"/>
      <c r="D268" s="194" t="s">
        <v>157</v>
      </c>
      <c r="E268" s="195" t="s">
        <v>19</v>
      </c>
      <c r="F268" s="196" t="s">
        <v>481</v>
      </c>
      <c r="G268" s="193"/>
      <c r="H268" s="197">
        <v>60.134</v>
      </c>
      <c r="I268" s="198"/>
      <c r="J268" s="193"/>
      <c r="K268" s="193"/>
      <c r="L268" s="199"/>
      <c r="M268" s="200"/>
      <c r="N268" s="201"/>
      <c r="O268" s="201"/>
      <c r="P268" s="201"/>
      <c r="Q268" s="201"/>
      <c r="R268" s="201"/>
      <c r="S268" s="201"/>
      <c r="T268" s="202"/>
      <c r="AT268" s="203" t="s">
        <v>157</v>
      </c>
      <c r="AU268" s="203" t="s">
        <v>82</v>
      </c>
      <c r="AV268" s="13" t="s">
        <v>82</v>
      </c>
      <c r="AW268" s="13" t="s">
        <v>33</v>
      </c>
      <c r="AX268" s="13" t="s">
        <v>72</v>
      </c>
      <c r="AY268" s="203" t="s">
        <v>146</v>
      </c>
    </row>
    <row r="269" spans="1:65" s="14" customFormat="1" ht="11.25">
      <c r="B269" s="204"/>
      <c r="C269" s="205"/>
      <c r="D269" s="194" t="s">
        <v>157</v>
      </c>
      <c r="E269" s="206" t="s">
        <v>19</v>
      </c>
      <c r="F269" s="207" t="s">
        <v>176</v>
      </c>
      <c r="G269" s="205"/>
      <c r="H269" s="208">
        <v>87.542000000000002</v>
      </c>
      <c r="I269" s="209"/>
      <c r="J269" s="205"/>
      <c r="K269" s="205"/>
      <c r="L269" s="210"/>
      <c r="M269" s="211"/>
      <c r="N269" s="212"/>
      <c r="O269" s="212"/>
      <c r="P269" s="212"/>
      <c r="Q269" s="212"/>
      <c r="R269" s="212"/>
      <c r="S269" s="212"/>
      <c r="T269" s="213"/>
      <c r="AT269" s="214" t="s">
        <v>157</v>
      </c>
      <c r="AU269" s="214" t="s">
        <v>82</v>
      </c>
      <c r="AV269" s="14" t="s">
        <v>153</v>
      </c>
      <c r="AW269" s="14" t="s">
        <v>33</v>
      </c>
      <c r="AX269" s="14" t="s">
        <v>80</v>
      </c>
      <c r="AY269" s="214" t="s">
        <v>146</v>
      </c>
    </row>
    <row r="270" spans="1:65" s="2" customFormat="1" ht="16.5" customHeight="1">
      <c r="A270" s="35"/>
      <c r="B270" s="36"/>
      <c r="C270" s="174" t="s">
        <v>482</v>
      </c>
      <c r="D270" s="174" t="s">
        <v>148</v>
      </c>
      <c r="E270" s="175" t="s">
        <v>483</v>
      </c>
      <c r="F270" s="176" t="s">
        <v>484</v>
      </c>
      <c r="G270" s="177" t="s">
        <v>151</v>
      </c>
      <c r="H270" s="178">
        <v>87.542000000000002</v>
      </c>
      <c r="I270" s="179"/>
      <c r="J270" s="180">
        <f>ROUND(I270*H270,2)</f>
        <v>0</v>
      </c>
      <c r="K270" s="176" t="s">
        <v>152</v>
      </c>
      <c r="L270" s="40"/>
      <c r="M270" s="181" t="s">
        <v>19</v>
      </c>
      <c r="N270" s="182" t="s">
        <v>43</v>
      </c>
      <c r="O270" s="65"/>
      <c r="P270" s="183">
        <f>O270*H270</f>
        <v>0</v>
      </c>
      <c r="Q270" s="183">
        <v>0</v>
      </c>
      <c r="R270" s="183">
        <f>Q270*H270</f>
        <v>0</v>
      </c>
      <c r="S270" s="183">
        <v>0</v>
      </c>
      <c r="T270" s="184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85" t="s">
        <v>218</v>
      </c>
      <c r="AT270" s="185" t="s">
        <v>148</v>
      </c>
      <c r="AU270" s="185" t="s">
        <v>82</v>
      </c>
      <c r="AY270" s="18" t="s">
        <v>146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18" t="s">
        <v>80</v>
      </c>
      <c r="BK270" s="186">
        <f>ROUND(I270*H270,2)</f>
        <v>0</v>
      </c>
      <c r="BL270" s="18" t="s">
        <v>218</v>
      </c>
      <c r="BM270" s="185" t="s">
        <v>485</v>
      </c>
    </row>
    <row r="271" spans="1:65" s="2" customFormat="1" ht="11.25">
      <c r="A271" s="35"/>
      <c r="B271" s="36"/>
      <c r="C271" s="37"/>
      <c r="D271" s="187" t="s">
        <v>155</v>
      </c>
      <c r="E271" s="37"/>
      <c r="F271" s="188" t="s">
        <v>486</v>
      </c>
      <c r="G271" s="37"/>
      <c r="H271" s="37"/>
      <c r="I271" s="189"/>
      <c r="J271" s="37"/>
      <c r="K271" s="37"/>
      <c r="L271" s="40"/>
      <c r="M271" s="190"/>
      <c r="N271" s="191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155</v>
      </c>
      <c r="AU271" s="18" t="s">
        <v>82</v>
      </c>
    </row>
    <row r="272" spans="1:65" s="2" customFormat="1" ht="19.5">
      <c r="A272" s="35"/>
      <c r="B272" s="36"/>
      <c r="C272" s="37"/>
      <c r="D272" s="194" t="s">
        <v>197</v>
      </c>
      <c r="E272" s="37"/>
      <c r="F272" s="225" t="s">
        <v>487</v>
      </c>
      <c r="G272" s="37"/>
      <c r="H272" s="37"/>
      <c r="I272" s="189"/>
      <c r="J272" s="37"/>
      <c r="K272" s="37"/>
      <c r="L272" s="40"/>
      <c r="M272" s="190"/>
      <c r="N272" s="191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197</v>
      </c>
      <c r="AU272" s="18" t="s">
        <v>82</v>
      </c>
    </row>
    <row r="273" spans="1:65" s="13" customFormat="1" ht="11.25">
      <c r="B273" s="192"/>
      <c r="C273" s="193"/>
      <c r="D273" s="194" t="s">
        <v>157</v>
      </c>
      <c r="E273" s="195" t="s">
        <v>19</v>
      </c>
      <c r="F273" s="196" t="s">
        <v>478</v>
      </c>
      <c r="G273" s="193"/>
      <c r="H273" s="197">
        <v>1.9950000000000001</v>
      </c>
      <c r="I273" s="198"/>
      <c r="J273" s="193"/>
      <c r="K273" s="193"/>
      <c r="L273" s="199"/>
      <c r="M273" s="200"/>
      <c r="N273" s="201"/>
      <c r="O273" s="201"/>
      <c r="P273" s="201"/>
      <c r="Q273" s="201"/>
      <c r="R273" s="201"/>
      <c r="S273" s="201"/>
      <c r="T273" s="202"/>
      <c r="AT273" s="203" t="s">
        <v>157</v>
      </c>
      <c r="AU273" s="203" t="s">
        <v>82</v>
      </c>
      <c r="AV273" s="13" t="s">
        <v>82</v>
      </c>
      <c r="AW273" s="13" t="s">
        <v>33</v>
      </c>
      <c r="AX273" s="13" t="s">
        <v>72</v>
      </c>
      <c r="AY273" s="203" t="s">
        <v>146</v>
      </c>
    </row>
    <row r="274" spans="1:65" s="13" customFormat="1" ht="11.25">
      <c r="B274" s="192"/>
      <c r="C274" s="193"/>
      <c r="D274" s="194" t="s">
        <v>157</v>
      </c>
      <c r="E274" s="195" t="s">
        <v>19</v>
      </c>
      <c r="F274" s="196" t="s">
        <v>479</v>
      </c>
      <c r="G274" s="193"/>
      <c r="H274" s="197">
        <v>7.1429999999999998</v>
      </c>
      <c r="I274" s="198"/>
      <c r="J274" s="193"/>
      <c r="K274" s="193"/>
      <c r="L274" s="199"/>
      <c r="M274" s="200"/>
      <c r="N274" s="201"/>
      <c r="O274" s="201"/>
      <c r="P274" s="201"/>
      <c r="Q274" s="201"/>
      <c r="R274" s="201"/>
      <c r="S274" s="201"/>
      <c r="T274" s="202"/>
      <c r="AT274" s="203" t="s">
        <v>157</v>
      </c>
      <c r="AU274" s="203" t="s">
        <v>82</v>
      </c>
      <c r="AV274" s="13" t="s">
        <v>82</v>
      </c>
      <c r="AW274" s="13" t="s">
        <v>33</v>
      </c>
      <c r="AX274" s="13" t="s">
        <v>72</v>
      </c>
      <c r="AY274" s="203" t="s">
        <v>146</v>
      </c>
    </row>
    <row r="275" spans="1:65" s="13" customFormat="1" ht="11.25">
      <c r="B275" s="192"/>
      <c r="C275" s="193"/>
      <c r="D275" s="194" t="s">
        <v>157</v>
      </c>
      <c r="E275" s="195" t="s">
        <v>19</v>
      </c>
      <c r="F275" s="196" t="s">
        <v>480</v>
      </c>
      <c r="G275" s="193"/>
      <c r="H275" s="197">
        <v>18.27</v>
      </c>
      <c r="I275" s="198"/>
      <c r="J275" s="193"/>
      <c r="K275" s="193"/>
      <c r="L275" s="199"/>
      <c r="M275" s="200"/>
      <c r="N275" s="201"/>
      <c r="O275" s="201"/>
      <c r="P275" s="201"/>
      <c r="Q275" s="201"/>
      <c r="R275" s="201"/>
      <c r="S275" s="201"/>
      <c r="T275" s="202"/>
      <c r="AT275" s="203" t="s">
        <v>157</v>
      </c>
      <c r="AU275" s="203" t="s">
        <v>82</v>
      </c>
      <c r="AV275" s="13" t="s">
        <v>82</v>
      </c>
      <c r="AW275" s="13" t="s">
        <v>33</v>
      </c>
      <c r="AX275" s="13" t="s">
        <v>72</v>
      </c>
      <c r="AY275" s="203" t="s">
        <v>146</v>
      </c>
    </row>
    <row r="276" spans="1:65" s="13" customFormat="1" ht="11.25">
      <c r="B276" s="192"/>
      <c r="C276" s="193"/>
      <c r="D276" s="194" t="s">
        <v>157</v>
      </c>
      <c r="E276" s="195" t="s">
        <v>19</v>
      </c>
      <c r="F276" s="196" t="s">
        <v>481</v>
      </c>
      <c r="G276" s="193"/>
      <c r="H276" s="197">
        <v>60.134</v>
      </c>
      <c r="I276" s="198"/>
      <c r="J276" s="193"/>
      <c r="K276" s="193"/>
      <c r="L276" s="199"/>
      <c r="M276" s="200"/>
      <c r="N276" s="201"/>
      <c r="O276" s="201"/>
      <c r="P276" s="201"/>
      <c r="Q276" s="201"/>
      <c r="R276" s="201"/>
      <c r="S276" s="201"/>
      <c r="T276" s="202"/>
      <c r="AT276" s="203" t="s">
        <v>157</v>
      </c>
      <c r="AU276" s="203" t="s">
        <v>82</v>
      </c>
      <c r="AV276" s="13" t="s">
        <v>82</v>
      </c>
      <c r="AW276" s="13" t="s">
        <v>33</v>
      </c>
      <c r="AX276" s="13" t="s">
        <v>72</v>
      </c>
      <c r="AY276" s="203" t="s">
        <v>146</v>
      </c>
    </row>
    <row r="277" spans="1:65" s="14" customFormat="1" ht="11.25">
      <c r="B277" s="204"/>
      <c r="C277" s="205"/>
      <c r="D277" s="194" t="s">
        <v>157</v>
      </c>
      <c r="E277" s="206" t="s">
        <v>19</v>
      </c>
      <c r="F277" s="207" t="s">
        <v>176</v>
      </c>
      <c r="G277" s="205"/>
      <c r="H277" s="208">
        <v>87.542000000000002</v>
      </c>
      <c r="I277" s="209"/>
      <c r="J277" s="205"/>
      <c r="K277" s="205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157</v>
      </c>
      <c r="AU277" s="214" t="s">
        <v>82</v>
      </c>
      <c r="AV277" s="14" t="s">
        <v>153</v>
      </c>
      <c r="AW277" s="14" t="s">
        <v>33</v>
      </c>
      <c r="AX277" s="14" t="s">
        <v>80</v>
      </c>
      <c r="AY277" s="214" t="s">
        <v>146</v>
      </c>
    </row>
    <row r="278" spans="1:65" s="2" customFormat="1" ht="16.5" customHeight="1">
      <c r="A278" s="35"/>
      <c r="B278" s="36"/>
      <c r="C278" s="215" t="s">
        <v>488</v>
      </c>
      <c r="D278" s="215" t="s">
        <v>184</v>
      </c>
      <c r="E278" s="216" t="s">
        <v>489</v>
      </c>
      <c r="F278" s="217" t="s">
        <v>490</v>
      </c>
      <c r="G278" s="218" t="s">
        <v>151</v>
      </c>
      <c r="H278" s="219">
        <v>91.918999999999997</v>
      </c>
      <c r="I278" s="220"/>
      <c r="J278" s="221">
        <f>ROUND(I278*H278,2)</f>
        <v>0</v>
      </c>
      <c r="K278" s="217" t="s">
        <v>152</v>
      </c>
      <c r="L278" s="222"/>
      <c r="M278" s="223" t="s">
        <v>19</v>
      </c>
      <c r="N278" s="224" t="s">
        <v>43</v>
      </c>
      <c r="O278" s="65"/>
      <c r="P278" s="183">
        <f>O278*H278</f>
        <v>0</v>
      </c>
      <c r="Q278" s="183">
        <v>3.5999999999999997E-2</v>
      </c>
      <c r="R278" s="183">
        <f>Q278*H278</f>
        <v>3.3090839999999995</v>
      </c>
      <c r="S278" s="183">
        <v>0</v>
      </c>
      <c r="T278" s="184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5" t="s">
        <v>330</v>
      </c>
      <c r="AT278" s="185" t="s">
        <v>184</v>
      </c>
      <c r="AU278" s="185" t="s">
        <v>82</v>
      </c>
      <c r="AY278" s="18" t="s">
        <v>146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18" t="s">
        <v>80</v>
      </c>
      <c r="BK278" s="186">
        <f>ROUND(I278*H278,2)</f>
        <v>0</v>
      </c>
      <c r="BL278" s="18" t="s">
        <v>218</v>
      </c>
      <c r="BM278" s="185" t="s">
        <v>491</v>
      </c>
    </row>
    <row r="279" spans="1:65" s="13" customFormat="1" ht="11.25">
      <c r="B279" s="192"/>
      <c r="C279" s="193"/>
      <c r="D279" s="194" t="s">
        <v>157</v>
      </c>
      <c r="E279" s="193"/>
      <c r="F279" s="196" t="s">
        <v>492</v>
      </c>
      <c r="G279" s="193"/>
      <c r="H279" s="197">
        <v>91.918999999999997</v>
      </c>
      <c r="I279" s="198"/>
      <c r="J279" s="193"/>
      <c r="K279" s="193"/>
      <c r="L279" s="199"/>
      <c r="M279" s="200"/>
      <c r="N279" s="201"/>
      <c r="O279" s="201"/>
      <c r="P279" s="201"/>
      <c r="Q279" s="201"/>
      <c r="R279" s="201"/>
      <c r="S279" s="201"/>
      <c r="T279" s="202"/>
      <c r="AT279" s="203" t="s">
        <v>157</v>
      </c>
      <c r="AU279" s="203" t="s">
        <v>82</v>
      </c>
      <c r="AV279" s="13" t="s">
        <v>82</v>
      </c>
      <c r="AW279" s="13" t="s">
        <v>4</v>
      </c>
      <c r="AX279" s="13" t="s">
        <v>80</v>
      </c>
      <c r="AY279" s="203" t="s">
        <v>146</v>
      </c>
    </row>
    <row r="280" spans="1:65" s="2" customFormat="1" ht="16.5" customHeight="1">
      <c r="A280" s="35"/>
      <c r="B280" s="36"/>
      <c r="C280" s="215" t="s">
        <v>493</v>
      </c>
      <c r="D280" s="215" t="s">
        <v>184</v>
      </c>
      <c r="E280" s="216" t="s">
        <v>494</v>
      </c>
      <c r="F280" s="217" t="s">
        <v>495</v>
      </c>
      <c r="G280" s="218" t="s">
        <v>151</v>
      </c>
      <c r="H280" s="219">
        <v>2.16</v>
      </c>
      <c r="I280" s="220"/>
      <c r="J280" s="221">
        <f>ROUND(I280*H280,2)</f>
        <v>0</v>
      </c>
      <c r="K280" s="217" t="s">
        <v>152</v>
      </c>
      <c r="L280" s="222"/>
      <c r="M280" s="223" t="s">
        <v>19</v>
      </c>
      <c r="N280" s="224" t="s">
        <v>43</v>
      </c>
      <c r="O280" s="65"/>
      <c r="P280" s="183">
        <f>O280*H280</f>
        <v>0</v>
      </c>
      <c r="Q280" s="183">
        <v>1.4999999999999999E-2</v>
      </c>
      <c r="R280" s="183">
        <f>Q280*H280</f>
        <v>3.2399999999999998E-2</v>
      </c>
      <c r="S280" s="183">
        <v>0</v>
      </c>
      <c r="T280" s="184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85" t="s">
        <v>330</v>
      </c>
      <c r="AT280" s="185" t="s">
        <v>184</v>
      </c>
      <c r="AU280" s="185" t="s">
        <v>82</v>
      </c>
      <c r="AY280" s="18" t="s">
        <v>146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18" t="s">
        <v>80</v>
      </c>
      <c r="BK280" s="186">
        <f>ROUND(I280*H280,2)</f>
        <v>0</v>
      </c>
      <c r="BL280" s="18" t="s">
        <v>218</v>
      </c>
      <c r="BM280" s="185" t="s">
        <v>496</v>
      </c>
    </row>
    <row r="281" spans="1:65" s="13" customFormat="1" ht="11.25">
      <c r="B281" s="192"/>
      <c r="C281" s="193"/>
      <c r="D281" s="194" t="s">
        <v>157</v>
      </c>
      <c r="E281" s="195" t="s">
        <v>19</v>
      </c>
      <c r="F281" s="196" t="s">
        <v>497</v>
      </c>
      <c r="G281" s="193"/>
      <c r="H281" s="197">
        <v>2.16</v>
      </c>
      <c r="I281" s="198"/>
      <c r="J281" s="193"/>
      <c r="K281" s="193"/>
      <c r="L281" s="199"/>
      <c r="M281" s="200"/>
      <c r="N281" s="201"/>
      <c r="O281" s="201"/>
      <c r="P281" s="201"/>
      <c r="Q281" s="201"/>
      <c r="R281" s="201"/>
      <c r="S281" s="201"/>
      <c r="T281" s="202"/>
      <c r="AT281" s="203" t="s">
        <v>157</v>
      </c>
      <c r="AU281" s="203" t="s">
        <v>82</v>
      </c>
      <c r="AV281" s="13" t="s">
        <v>82</v>
      </c>
      <c r="AW281" s="13" t="s">
        <v>33</v>
      </c>
      <c r="AX281" s="13" t="s">
        <v>80</v>
      </c>
      <c r="AY281" s="203" t="s">
        <v>146</v>
      </c>
    </row>
    <row r="282" spans="1:65" s="2" customFormat="1" ht="21.75" customHeight="1">
      <c r="A282" s="35"/>
      <c r="B282" s="36"/>
      <c r="C282" s="174" t="s">
        <v>498</v>
      </c>
      <c r="D282" s="174" t="s">
        <v>148</v>
      </c>
      <c r="E282" s="175" t="s">
        <v>499</v>
      </c>
      <c r="F282" s="176" t="s">
        <v>500</v>
      </c>
      <c r="G282" s="177" t="s">
        <v>230</v>
      </c>
      <c r="H282" s="178">
        <v>53.601999999999997</v>
      </c>
      <c r="I282" s="179"/>
      <c r="J282" s="180">
        <f>ROUND(I282*H282,2)</f>
        <v>0</v>
      </c>
      <c r="K282" s="176" t="s">
        <v>152</v>
      </c>
      <c r="L282" s="40"/>
      <c r="M282" s="181" t="s">
        <v>19</v>
      </c>
      <c r="N282" s="182" t="s">
        <v>43</v>
      </c>
      <c r="O282" s="65"/>
      <c r="P282" s="183">
        <f>O282*H282</f>
        <v>0</v>
      </c>
      <c r="Q282" s="183">
        <v>0</v>
      </c>
      <c r="R282" s="183">
        <f>Q282*H282</f>
        <v>0</v>
      </c>
      <c r="S282" s="183">
        <v>0</v>
      </c>
      <c r="T282" s="184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5" t="s">
        <v>218</v>
      </c>
      <c r="AT282" s="185" t="s">
        <v>148</v>
      </c>
      <c r="AU282" s="185" t="s">
        <v>82</v>
      </c>
      <c r="AY282" s="18" t="s">
        <v>146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18" t="s">
        <v>80</v>
      </c>
      <c r="BK282" s="186">
        <f>ROUND(I282*H282,2)</f>
        <v>0</v>
      </c>
      <c r="BL282" s="18" t="s">
        <v>218</v>
      </c>
      <c r="BM282" s="185" t="s">
        <v>501</v>
      </c>
    </row>
    <row r="283" spans="1:65" s="2" customFormat="1" ht="11.25">
      <c r="A283" s="35"/>
      <c r="B283" s="36"/>
      <c r="C283" s="37"/>
      <c r="D283" s="187" t="s">
        <v>155</v>
      </c>
      <c r="E283" s="37"/>
      <c r="F283" s="188" t="s">
        <v>502</v>
      </c>
      <c r="G283" s="37"/>
      <c r="H283" s="37"/>
      <c r="I283" s="189"/>
      <c r="J283" s="37"/>
      <c r="K283" s="37"/>
      <c r="L283" s="40"/>
      <c r="M283" s="190"/>
      <c r="N283" s="191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155</v>
      </c>
      <c r="AU283" s="18" t="s">
        <v>82</v>
      </c>
    </row>
    <row r="284" spans="1:65" s="13" customFormat="1" ht="11.25">
      <c r="B284" s="192"/>
      <c r="C284" s="193"/>
      <c r="D284" s="194" t="s">
        <v>157</v>
      </c>
      <c r="E284" s="195" t="s">
        <v>19</v>
      </c>
      <c r="F284" s="196" t="s">
        <v>503</v>
      </c>
      <c r="G284" s="193"/>
      <c r="H284" s="197">
        <v>4.04</v>
      </c>
      <c r="I284" s="198"/>
      <c r="J284" s="193"/>
      <c r="K284" s="193"/>
      <c r="L284" s="199"/>
      <c r="M284" s="200"/>
      <c r="N284" s="201"/>
      <c r="O284" s="201"/>
      <c r="P284" s="201"/>
      <c r="Q284" s="201"/>
      <c r="R284" s="201"/>
      <c r="S284" s="201"/>
      <c r="T284" s="202"/>
      <c r="AT284" s="203" t="s">
        <v>157</v>
      </c>
      <c r="AU284" s="203" t="s">
        <v>82</v>
      </c>
      <c r="AV284" s="13" t="s">
        <v>82</v>
      </c>
      <c r="AW284" s="13" t="s">
        <v>33</v>
      </c>
      <c r="AX284" s="13" t="s">
        <v>72</v>
      </c>
      <c r="AY284" s="203" t="s">
        <v>146</v>
      </c>
    </row>
    <row r="285" spans="1:65" s="13" customFormat="1" ht="11.25">
      <c r="B285" s="192"/>
      <c r="C285" s="193"/>
      <c r="D285" s="194" t="s">
        <v>157</v>
      </c>
      <c r="E285" s="195" t="s">
        <v>19</v>
      </c>
      <c r="F285" s="196" t="s">
        <v>504</v>
      </c>
      <c r="G285" s="193"/>
      <c r="H285" s="197">
        <v>4.202</v>
      </c>
      <c r="I285" s="198"/>
      <c r="J285" s="193"/>
      <c r="K285" s="193"/>
      <c r="L285" s="199"/>
      <c r="M285" s="200"/>
      <c r="N285" s="201"/>
      <c r="O285" s="201"/>
      <c r="P285" s="201"/>
      <c r="Q285" s="201"/>
      <c r="R285" s="201"/>
      <c r="S285" s="201"/>
      <c r="T285" s="202"/>
      <c r="AT285" s="203" t="s">
        <v>157</v>
      </c>
      <c r="AU285" s="203" t="s">
        <v>82</v>
      </c>
      <c r="AV285" s="13" t="s">
        <v>82</v>
      </c>
      <c r="AW285" s="13" t="s">
        <v>33</v>
      </c>
      <c r="AX285" s="13" t="s">
        <v>72</v>
      </c>
      <c r="AY285" s="203" t="s">
        <v>146</v>
      </c>
    </row>
    <row r="286" spans="1:65" s="13" customFormat="1" ht="11.25">
      <c r="B286" s="192"/>
      <c r="C286" s="193"/>
      <c r="D286" s="194" t="s">
        <v>157</v>
      </c>
      <c r="E286" s="195" t="s">
        <v>19</v>
      </c>
      <c r="F286" s="196" t="s">
        <v>505</v>
      </c>
      <c r="G286" s="193"/>
      <c r="H286" s="197">
        <v>12.18</v>
      </c>
      <c r="I286" s="198"/>
      <c r="J286" s="193"/>
      <c r="K286" s="193"/>
      <c r="L286" s="199"/>
      <c r="M286" s="200"/>
      <c r="N286" s="201"/>
      <c r="O286" s="201"/>
      <c r="P286" s="201"/>
      <c r="Q286" s="201"/>
      <c r="R286" s="201"/>
      <c r="S286" s="201"/>
      <c r="T286" s="202"/>
      <c r="AT286" s="203" t="s">
        <v>157</v>
      </c>
      <c r="AU286" s="203" t="s">
        <v>82</v>
      </c>
      <c r="AV286" s="13" t="s">
        <v>82</v>
      </c>
      <c r="AW286" s="13" t="s">
        <v>33</v>
      </c>
      <c r="AX286" s="13" t="s">
        <v>72</v>
      </c>
      <c r="AY286" s="203" t="s">
        <v>146</v>
      </c>
    </row>
    <row r="287" spans="1:65" s="13" customFormat="1" ht="11.25">
      <c r="B287" s="192"/>
      <c r="C287" s="193"/>
      <c r="D287" s="194" t="s">
        <v>157</v>
      </c>
      <c r="E287" s="195" t="s">
        <v>19</v>
      </c>
      <c r="F287" s="196" t="s">
        <v>506</v>
      </c>
      <c r="G287" s="193"/>
      <c r="H287" s="197">
        <v>33.18</v>
      </c>
      <c r="I287" s="198"/>
      <c r="J287" s="193"/>
      <c r="K287" s="193"/>
      <c r="L287" s="199"/>
      <c r="M287" s="200"/>
      <c r="N287" s="201"/>
      <c r="O287" s="201"/>
      <c r="P287" s="201"/>
      <c r="Q287" s="201"/>
      <c r="R287" s="201"/>
      <c r="S287" s="201"/>
      <c r="T287" s="202"/>
      <c r="AT287" s="203" t="s">
        <v>157</v>
      </c>
      <c r="AU287" s="203" t="s">
        <v>82</v>
      </c>
      <c r="AV287" s="13" t="s">
        <v>82</v>
      </c>
      <c r="AW287" s="13" t="s">
        <v>33</v>
      </c>
      <c r="AX287" s="13" t="s">
        <v>72</v>
      </c>
      <c r="AY287" s="203" t="s">
        <v>146</v>
      </c>
    </row>
    <row r="288" spans="1:65" s="14" customFormat="1" ht="11.25">
      <c r="B288" s="204"/>
      <c r="C288" s="205"/>
      <c r="D288" s="194" t="s">
        <v>157</v>
      </c>
      <c r="E288" s="206" t="s">
        <v>19</v>
      </c>
      <c r="F288" s="207" t="s">
        <v>176</v>
      </c>
      <c r="G288" s="205"/>
      <c r="H288" s="208">
        <v>53.601999999999997</v>
      </c>
      <c r="I288" s="209"/>
      <c r="J288" s="205"/>
      <c r="K288" s="205"/>
      <c r="L288" s="210"/>
      <c r="M288" s="211"/>
      <c r="N288" s="212"/>
      <c r="O288" s="212"/>
      <c r="P288" s="212"/>
      <c r="Q288" s="212"/>
      <c r="R288" s="212"/>
      <c r="S288" s="212"/>
      <c r="T288" s="213"/>
      <c r="AT288" s="214" t="s">
        <v>157</v>
      </c>
      <c r="AU288" s="214" t="s">
        <v>82</v>
      </c>
      <c r="AV288" s="14" t="s">
        <v>153</v>
      </c>
      <c r="AW288" s="14" t="s">
        <v>33</v>
      </c>
      <c r="AX288" s="14" t="s">
        <v>80</v>
      </c>
      <c r="AY288" s="214" t="s">
        <v>146</v>
      </c>
    </row>
    <row r="289" spans="1:65" s="2" customFormat="1" ht="16.5" customHeight="1">
      <c r="A289" s="35"/>
      <c r="B289" s="36"/>
      <c r="C289" s="174" t="s">
        <v>507</v>
      </c>
      <c r="D289" s="174" t="s">
        <v>148</v>
      </c>
      <c r="E289" s="175" t="s">
        <v>508</v>
      </c>
      <c r="F289" s="176" t="s">
        <v>509</v>
      </c>
      <c r="G289" s="177" t="s">
        <v>510</v>
      </c>
      <c r="H289" s="178">
        <v>1</v>
      </c>
      <c r="I289" s="179"/>
      <c r="J289" s="180">
        <f>ROUND(I289*H289,2)</f>
        <v>0</v>
      </c>
      <c r="K289" s="176" t="s">
        <v>19</v>
      </c>
      <c r="L289" s="40"/>
      <c r="M289" s="181" t="s">
        <v>19</v>
      </c>
      <c r="N289" s="182" t="s">
        <v>43</v>
      </c>
      <c r="O289" s="65"/>
      <c r="P289" s="183">
        <f>O289*H289</f>
        <v>0</v>
      </c>
      <c r="Q289" s="183">
        <v>6.8000000000000005E-4</v>
      </c>
      <c r="R289" s="183">
        <f>Q289*H289</f>
        <v>6.8000000000000005E-4</v>
      </c>
      <c r="S289" s="183">
        <v>0</v>
      </c>
      <c r="T289" s="184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85" t="s">
        <v>218</v>
      </c>
      <c r="AT289" s="185" t="s">
        <v>148</v>
      </c>
      <c r="AU289" s="185" t="s">
        <v>82</v>
      </c>
      <c r="AY289" s="18" t="s">
        <v>146</v>
      </c>
      <c r="BE289" s="186">
        <f>IF(N289="základní",J289,0)</f>
        <v>0</v>
      </c>
      <c r="BF289" s="186">
        <f>IF(N289="snížená",J289,0)</f>
        <v>0</v>
      </c>
      <c r="BG289" s="186">
        <f>IF(N289="zákl. přenesená",J289,0)</f>
        <v>0</v>
      </c>
      <c r="BH289" s="186">
        <f>IF(N289="sníž. přenesená",J289,0)</f>
        <v>0</v>
      </c>
      <c r="BI289" s="186">
        <f>IF(N289="nulová",J289,0)</f>
        <v>0</v>
      </c>
      <c r="BJ289" s="18" t="s">
        <v>80</v>
      </c>
      <c r="BK289" s="186">
        <f>ROUND(I289*H289,2)</f>
        <v>0</v>
      </c>
      <c r="BL289" s="18" t="s">
        <v>218</v>
      </c>
      <c r="BM289" s="185" t="s">
        <v>511</v>
      </c>
    </row>
    <row r="290" spans="1:65" s="2" customFormat="1" ht="24.2" customHeight="1">
      <c r="A290" s="35"/>
      <c r="B290" s="36"/>
      <c r="C290" s="174" t="s">
        <v>512</v>
      </c>
      <c r="D290" s="174" t="s">
        <v>148</v>
      </c>
      <c r="E290" s="175" t="s">
        <v>513</v>
      </c>
      <c r="F290" s="176" t="s">
        <v>514</v>
      </c>
      <c r="G290" s="177" t="s">
        <v>151</v>
      </c>
      <c r="H290" s="178">
        <v>1</v>
      </c>
      <c r="I290" s="179"/>
      <c r="J290" s="180">
        <f>ROUND(I290*H290,2)</f>
        <v>0</v>
      </c>
      <c r="K290" s="176" t="s">
        <v>152</v>
      </c>
      <c r="L290" s="40"/>
      <c r="M290" s="181" t="s">
        <v>19</v>
      </c>
      <c r="N290" s="182" t="s">
        <v>43</v>
      </c>
      <c r="O290" s="65"/>
      <c r="P290" s="183">
        <f>O290*H290</f>
        <v>0</v>
      </c>
      <c r="Q290" s="183">
        <v>4.8000000000000001E-4</v>
      </c>
      <c r="R290" s="183">
        <f>Q290*H290</f>
        <v>4.8000000000000001E-4</v>
      </c>
      <c r="S290" s="183">
        <v>0</v>
      </c>
      <c r="T290" s="184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5" t="s">
        <v>218</v>
      </c>
      <c r="AT290" s="185" t="s">
        <v>148</v>
      </c>
      <c r="AU290" s="185" t="s">
        <v>82</v>
      </c>
      <c r="AY290" s="18" t="s">
        <v>146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18" t="s">
        <v>80</v>
      </c>
      <c r="BK290" s="186">
        <f>ROUND(I290*H290,2)</f>
        <v>0</v>
      </c>
      <c r="BL290" s="18" t="s">
        <v>218</v>
      </c>
      <c r="BM290" s="185" t="s">
        <v>515</v>
      </c>
    </row>
    <row r="291" spans="1:65" s="2" customFormat="1" ht="11.25">
      <c r="A291" s="35"/>
      <c r="B291" s="36"/>
      <c r="C291" s="37"/>
      <c r="D291" s="187" t="s">
        <v>155</v>
      </c>
      <c r="E291" s="37"/>
      <c r="F291" s="188" t="s">
        <v>516</v>
      </c>
      <c r="G291" s="37"/>
      <c r="H291" s="37"/>
      <c r="I291" s="189"/>
      <c r="J291" s="37"/>
      <c r="K291" s="37"/>
      <c r="L291" s="40"/>
      <c r="M291" s="190"/>
      <c r="N291" s="191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155</v>
      </c>
      <c r="AU291" s="18" t="s">
        <v>82</v>
      </c>
    </row>
    <row r="292" spans="1:65" s="13" customFormat="1" ht="11.25">
      <c r="B292" s="192"/>
      <c r="C292" s="193"/>
      <c r="D292" s="194" t="s">
        <v>157</v>
      </c>
      <c r="E292" s="195" t="s">
        <v>19</v>
      </c>
      <c r="F292" s="196" t="s">
        <v>517</v>
      </c>
      <c r="G292" s="193"/>
      <c r="H292" s="197">
        <v>1</v>
      </c>
      <c r="I292" s="198"/>
      <c r="J292" s="193"/>
      <c r="K292" s="193"/>
      <c r="L292" s="199"/>
      <c r="M292" s="200"/>
      <c r="N292" s="201"/>
      <c r="O292" s="201"/>
      <c r="P292" s="201"/>
      <c r="Q292" s="201"/>
      <c r="R292" s="201"/>
      <c r="S292" s="201"/>
      <c r="T292" s="202"/>
      <c r="AT292" s="203" t="s">
        <v>157</v>
      </c>
      <c r="AU292" s="203" t="s">
        <v>82</v>
      </c>
      <c r="AV292" s="13" t="s">
        <v>82</v>
      </c>
      <c r="AW292" s="13" t="s">
        <v>33</v>
      </c>
      <c r="AX292" s="13" t="s">
        <v>80</v>
      </c>
      <c r="AY292" s="203" t="s">
        <v>146</v>
      </c>
    </row>
    <row r="293" spans="1:65" s="2" customFormat="1" ht="16.5" customHeight="1">
      <c r="A293" s="35"/>
      <c r="B293" s="36"/>
      <c r="C293" s="215" t="s">
        <v>518</v>
      </c>
      <c r="D293" s="215" t="s">
        <v>184</v>
      </c>
      <c r="E293" s="216" t="s">
        <v>519</v>
      </c>
      <c r="F293" s="217" t="s">
        <v>520</v>
      </c>
      <c r="G293" s="218" t="s">
        <v>151</v>
      </c>
      <c r="H293" s="219">
        <v>1</v>
      </c>
      <c r="I293" s="220"/>
      <c r="J293" s="221">
        <f>ROUND(I293*H293,2)</f>
        <v>0</v>
      </c>
      <c r="K293" s="217" t="s">
        <v>152</v>
      </c>
      <c r="L293" s="222"/>
      <c r="M293" s="223" t="s">
        <v>19</v>
      </c>
      <c r="N293" s="224" t="s">
        <v>43</v>
      </c>
      <c r="O293" s="65"/>
      <c r="P293" s="183">
        <f>O293*H293</f>
        <v>0</v>
      </c>
      <c r="Q293" s="183">
        <v>1.7999999999999999E-2</v>
      </c>
      <c r="R293" s="183">
        <f>Q293*H293</f>
        <v>1.7999999999999999E-2</v>
      </c>
      <c r="S293" s="183">
        <v>0</v>
      </c>
      <c r="T293" s="184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5" t="s">
        <v>330</v>
      </c>
      <c r="AT293" s="185" t="s">
        <v>184</v>
      </c>
      <c r="AU293" s="185" t="s">
        <v>82</v>
      </c>
      <c r="AY293" s="18" t="s">
        <v>146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18" t="s">
        <v>80</v>
      </c>
      <c r="BK293" s="186">
        <f>ROUND(I293*H293,2)</f>
        <v>0</v>
      </c>
      <c r="BL293" s="18" t="s">
        <v>218</v>
      </c>
      <c r="BM293" s="185" t="s">
        <v>521</v>
      </c>
    </row>
    <row r="294" spans="1:65" s="2" customFormat="1" ht="19.5">
      <c r="A294" s="35"/>
      <c r="B294" s="36"/>
      <c r="C294" s="37"/>
      <c r="D294" s="194" t="s">
        <v>197</v>
      </c>
      <c r="E294" s="37"/>
      <c r="F294" s="225" t="s">
        <v>522</v>
      </c>
      <c r="G294" s="37"/>
      <c r="H294" s="37"/>
      <c r="I294" s="189"/>
      <c r="J294" s="37"/>
      <c r="K294" s="37"/>
      <c r="L294" s="40"/>
      <c r="M294" s="190"/>
      <c r="N294" s="191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197</v>
      </c>
      <c r="AU294" s="18" t="s">
        <v>82</v>
      </c>
    </row>
    <row r="295" spans="1:65" s="2" customFormat="1" ht="16.5" customHeight="1">
      <c r="A295" s="35"/>
      <c r="B295" s="36"/>
      <c r="C295" s="174" t="s">
        <v>523</v>
      </c>
      <c r="D295" s="174" t="s">
        <v>148</v>
      </c>
      <c r="E295" s="175" t="s">
        <v>524</v>
      </c>
      <c r="F295" s="176" t="s">
        <v>525</v>
      </c>
      <c r="G295" s="177" t="s">
        <v>180</v>
      </c>
      <c r="H295" s="178">
        <v>1</v>
      </c>
      <c r="I295" s="179"/>
      <c r="J295" s="180">
        <f>ROUND(I295*H295,2)</f>
        <v>0</v>
      </c>
      <c r="K295" s="176" t="s">
        <v>152</v>
      </c>
      <c r="L295" s="40"/>
      <c r="M295" s="181" t="s">
        <v>19</v>
      </c>
      <c r="N295" s="182" t="s">
        <v>43</v>
      </c>
      <c r="O295" s="65"/>
      <c r="P295" s="183">
        <f>O295*H295</f>
        <v>0</v>
      </c>
      <c r="Q295" s="183">
        <v>0</v>
      </c>
      <c r="R295" s="183">
        <f>Q295*H295</f>
        <v>0</v>
      </c>
      <c r="S295" s="183">
        <v>0</v>
      </c>
      <c r="T295" s="184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5" t="s">
        <v>218</v>
      </c>
      <c r="AT295" s="185" t="s">
        <v>148</v>
      </c>
      <c r="AU295" s="185" t="s">
        <v>82</v>
      </c>
      <c r="AY295" s="18" t="s">
        <v>146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8" t="s">
        <v>80</v>
      </c>
      <c r="BK295" s="186">
        <f>ROUND(I295*H295,2)</f>
        <v>0</v>
      </c>
      <c r="BL295" s="18" t="s">
        <v>218</v>
      </c>
      <c r="BM295" s="185" t="s">
        <v>526</v>
      </c>
    </row>
    <row r="296" spans="1:65" s="2" customFormat="1" ht="11.25">
      <c r="A296" s="35"/>
      <c r="B296" s="36"/>
      <c r="C296" s="37"/>
      <c r="D296" s="187" t="s">
        <v>155</v>
      </c>
      <c r="E296" s="37"/>
      <c r="F296" s="188" t="s">
        <v>527</v>
      </c>
      <c r="G296" s="37"/>
      <c r="H296" s="37"/>
      <c r="I296" s="189"/>
      <c r="J296" s="37"/>
      <c r="K296" s="37"/>
      <c r="L296" s="40"/>
      <c r="M296" s="190"/>
      <c r="N296" s="191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155</v>
      </c>
      <c r="AU296" s="18" t="s">
        <v>82</v>
      </c>
    </row>
    <row r="297" spans="1:65" s="13" customFormat="1" ht="11.25">
      <c r="B297" s="192"/>
      <c r="C297" s="193"/>
      <c r="D297" s="194" t="s">
        <v>157</v>
      </c>
      <c r="E297" s="195" t="s">
        <v>19</v>
      </c>
      <c r="F297" s="196" t="s">
        <v>528</v>
      </c>
      <c r="G297" s="193"/>
      <c r="H297" s="197">
        <v>1</v>
      </c>
      <c r="I297" s="198"/>
      <c r="J297" s="193"/>
      <c r="K297" s="193"/>
      <c r="L297" s="199"/>
      <c r="M297" s="200"/>
      <c r="N297" s="201"/>
      <c r="O297" s="201"/>
      <c r="P297" s="201"/>
      <c r="Q297" s="201"/>
      <c r="R297" s="201"/>
      <c r="S297" s="201"/>
      <c r="T297" s="202"/>
      <c r="AT297" s="203" t="s">
        <v>157</v>
      </c>
      <c r="AU297" s="203" t="s">
        <v>82</v>
      </c>
      <c r="AV297" s="13" t="s">
        <v>82</v>
      </c>
      <c r="AW297" s="13" t="s">
        <v>33</v>
      </c>
      <c r="AX297" s="13" t="s">
        <v>80</v>
      </c>
      <c r="AY297" s="203" t="s">
        <v>146</v>
      </c>
    </row>
    <row r="298" spans="1:65" s="2" customFormat="1" ht="16.5" customHeight="1">
      <c r="A298" s="35"/>
      <c r="B298" s="36"/>
      <c r="C298" s="215" t="s">
        <v>529</v>
      </c>
      <c r="D298" s="215" t="s">
        <v>184</v>
      </c>
      <c r="E298" s="216" t="s">
        <v>530</v>
      </c>
      <c r="F298" s="217" t="s">
        <v>531</v>
      </c>
      <c r="G298" s="218" t="s">
        <v>180</v>
      </c>
      <c r="H298" s="219">
        <v>1</v>
      </c>
      <c r="I298" s="220"/>
      <c r="J298" s="221">
        <f>ROUND(I298*H298,2)</f>
        <v>0</v>
      </c>
      <c r="K298" s="217" t="s">
        <v>152</v>
      </c>
      <c r="L298" s="222"/>
      <c r="M298" s="223" t="s">
        <v>19</v>
      </c>
      <c r="N298" s="224" t="s">
        <v>43</v>
      </c>
      <c r="O298" s="65"/>
      <c r="P298" s="183">
        <f>O298*H298</f>
        <v>0</v>
      </c>
      <c r="Q298" s="183">
        <v>7.2370000000000004E-2</v>
      </c>
      <c r="R298" s="183">
        <f>Q298*H298</f>
        <v>7.2370000000000004E-2</v>
      </c>
      <c r="S298" s="183">
        <v>0</v>
      </c>
      <c r="T298" s="18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5" t="s">
        <v>330</v>
      </c>
      <c r="AT298" s="185" t="s">
        <v>184</v>
      </c>
      <c r="AU298" s="185" t="s">
        <v>82</v>
      </c>
      <c r="AY298" s="18" t="s">
        <v>146</v>
      </c>
      <c r="BE298" s="186">
        <f>IF(N298="základní",J298,0)</f>
        <v>0</v>
      </c>
      <c r="BF298" s="186">
        <f>IF(N298="snížená",J298,0)</f>
        <v>0</v>
      </c>
      <c r="BG298" s="186">
        <f>IF(N298="zákl. přenesená",J298,0)</f>
        <v>0</v>
      </c>
      <c r="BH298" s="186">
        <f>IF(N298="sníž. přenesená",J298,0)</f>
        <v>0</v>
      </c>
      <c r="BI298" s="186">
        <f>IF(N298="nulová",J298,0)</f>
        <v>0</v>
      </c>
      <c r="BJ298" s="18" t="s">
        <v>80</v>
      </c>
      <c r="BK298" s="186">
        <f>ROUND(I298*H298,2)</f>
        <v>0</v>
      </c>
      <c r="BL298" s="18" t="s">
        <v>218</v>
      </c>
      <c r="BM298" s="185" t="s">
        <v>532</v>
      </c>
    </row>
    <row r="299" spans="1:65" s="2" customFormat="1" ht="19.5">
      <c r="A299" s="35"/>
      <c r="B299" s="36"/>
      <c r="C299" s="37"/>
      <c r="D299" s="194" t="s">
        <v>197</v>
      </c>
      <c r="E299" s="37"/>
      <c r="F299" s="225" t="s">
        <v>522</v>
      </c>
      <c r="G299" s="37"/>
      <c r="H299" s="37"/>
      <c r="I299" s="189"/>
      <c r="J299" s="37"/>
      <c r="K299" s="37"/>
      <c r="L299" s="40"/>
      <c r="M299" s="190"/>
      <c r="N299" s="191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197</v>
      </c>
      <c r="AU299" s="18" t="s">
        <v>82</v>
      </c>
    </row>
    <row r="300" spans="1:65" s="2" customFormat="1" ht="16.5" customHeight="1">
      <c r="A300" s="35"/>
      <c r="B300" s="36"/>
      <c r="C300" s="174" t="s">
        <v>533</v>
      </c>
      <c r="D300" s="174" t="s">
        <v>148</v>
      </c>
      <c r="E300" s="175" t="s">
        <v>534</v>
      </c>
      <c r="F300" s="176" t="s">
        <v>535</v>
      </c>
      <c r="G300" s="177" t="s">
        <v>536</v>
      </c>
      <c r="H300" s="178">
        <v>211</v>
      </c>
      <c r="I300" s="179"/>
      <c r="J300" s="180">
        <f>ROUND(I300*H300,2)</f>
        <v>0</v>
      </c>
      <c r="K300" s="176" t="s">
        <v>152</v>
      </c>
      <c r="L300" s="40"/>
      <c r="M300" s="181" t="s">
        <v>19</v>
      </c>
      <c r="N300" s="182" t="s">
        <v>43</v>
      </c>
      <c r="O300" s="65"/>
      <c r="P300" s="183">
        <f>O300*H300</f>
        <v>0</v>
      </c>
      <c r="Q300" s="183">
        <v>5.0000000000000002E-5</v>
      </c>
      <c r="R300" s="183">
        <f>Q300*H300</f>
        <v>1.055E-2</v>
      </c>
      <c r="S300" s="183">
        <v>0</v>
      </c>
      <c r="T300" s="184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85" t="s">
        <v>218</v>
      </c>
      <c r="AT300" s="185" t="s">
        <v>148</v>
      </c>
      <c r="AU300" s="185" t="s">
        <v>82</v>
      </c>
      <c r="AY300" s="18" t="s">
        <v>146</v>
      </c>
      <c r="BE300" s="186">
        <f>IF(N300="základní",J300,0)</f>
        <v>0</v>
      </c>
      <c r="BF300" s="186">
        <f>IF(N300="snížená",J300,0)</f>
        <v>0</v>
      </c>
      <c r="BG300" s="186">
        <f>IF(N300="zákl. přenesená",J300,0)</f>
        <v>0</v>
      </c>
      <c r="BH300" s="186">
        <f>IF(N300="sníž. přenesená",J300,0)</f>
        <v>0</v>
      </c>
      <c r="BI300" s="186">
        <f>IF(N300="nulová",J300,0)</f>
        <v>0</v>
      </c>
      <c r="BJ300" s="18" t="s">
        <v>80</v>
      </c>
      <c r="BK300" s="186">
        <f>ROUND(I300*H300,2)</f>
        <v>0</v>
      </c>
      <c r="BL300" s="18" t="s">
        <v>218</v>
      </c>
      <c r="BM300" s="185" t="s">
        <v>537</v>
      </c>
    </row>
    <row r="301" spans="1:65" s="2" customFormat="1" ht="11.25">
      <c r="A301" s="35"/>
      <c r="B301" s="36"/>
      <c r="C301" s="37"/>
      <c r="D301" s="187" t="s">
        <v>155</v>
      </c>
      <c r="E301" s="37"/>
      <c r="F301" s="188" t="s">
        <v>538</v>
      </c>
      <c r="G301" s="37"/>
      <c r="H301" s="37"/>
      <c r="I301" s="189"/>
      <c r="J301" s="37"/>
      <c r="K301" s="37"/>
      <c r="L301" s="40"/>
      <c r="M301" s="190"/>
      <c r="N301" s="191"/>
      <c r="O301" s="65"/>
      <c r="P301" s="65"/>
      <c r="Q301" s="65"/>
      <c r="R301" s="65"/>
      <c r="S301" s="65"/>
      <c r="T301" s="66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155</v>
      </c>
      <c r="AU301" s="18" t="s">
        <v>82</v>
      </c>
    </row>
    <row r="302" spans="1:65" s="13" customFormat="1" ht="11.25">
      <c r="B302" s="192"/>
      <c r="C302" s="193"/>
      <c r="D302" s="194" t="s">
        <v>157</v>
      </c>
      <c r="E302" s="195" t="s">
        <v>19</v>
      </c>
      <c r="F302" s="196" t="s">
        <v>539</v>
      </c>
      <c r="G302" s="193"/>
      <c r="H302" s="197">
        <v>211</v>
      </c>
      <c r="I302" s="198"/>
      <c r="J302" s="193"/>
      <c r="K302" s="193"/>
      <c r="L302" s="199"/>
      <c r="M302" s="200"/>
      <c r="N302" s="201"/>
      <c r="O302" s="201"/>
      <c r="P302" s="201"/>
      <c r="Q302" s="201"/>
      <c r="R302" s="201"/>
      <c r="S302" s="201"/>
      <c r="T302" s="202"/>
      <c r="AT302" s="203" t="s">
        <v>157</v>
      </c>
      <c r="AU302" s="203" t="s">
        <v>82</v>
      </c>
      <c r="AV302" s="13" t="s">
        <v>82</v>
      </c>
      <c r="AW302" s="13" t="s">
        <v>33</v>
      </c>
      <c r="AX302" s="13" t="s">
        <v>80</v>
      </c>
      <c r="AY302" s="203" t="s">
        <v>146</v>
      </c>
    </row>
    <row r="303" spans="1:65" s="2" customFormat="1" ht="16.5" customHeight="1">
      <c r="A303" s="35"/>
      <c r="B303" s="36"/>
      <c r="C303" s="215" t="s">
        <v>540</v>
      </c>
      <c r="D303" s="215" t="s">
        <v>184</v>
      </c>
      <c r="E303" s="216" t="s">
        <v>541</v>
      </c>
      <c r="F303" s="217" t="s">
        <v>542</v>
      </c>
      <c r="G303" s="218" t="s">
        <v>264</v>
      </c>
      <c r="H303" s="219">
        <v>0.21199999999999999</v>
      </c>
      <c r="I303" s="220"/>
      <c r="J303" s="221">
        <f>ROUND(I303*H303,2)</f>
        <v>0</v>
      </c>
      <c r="K303" s="217" t="s">
        <v>152</v>
      </c>
      <c r="L303" s="222"/>
      <c r="M303" s="223" t="s">
        <v>19</v>
      </c>
      <c r="N303" s="224" t="s">
        <v>43</v>
      </c>
      <c r="O303" s="65"/>
      <c r="P303" s="183">
        <f>O303*H303</f>
        <v>0</v>
      </c>
      <c r="Q303" s="183">
        <v>1</v>
      </c>
      <c r="R303" s="183">
        <f>Q303*H303</f>
        <v>0.21199999999999999</v>
      </c>
      <c r="S303" s="183">
        <v>0</v>
      </c>
      <c r="T303" s="184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5" t="s">
        <v>330</v>
      </c>
      <c r="AT303" s="185" t="s">
        <v>184</v>
      </c>
      <c r="AU303" s="185" t="s">
        <v>82</v>
      </c>
      <c r="AY303" s="18" t="s">
        <v>146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18" t="s">
        <v>80</v>
      </c>
      <c r="BK303" s="186">
        <f>ROUND(I303*H303,2)</f>
        <v>0</v>
      </c>
      <c r="BL303" s="18" t="s">
        <v>218</v>
      </c>
      <c r="BM303" s="185" t="s">
        <v>543</v>
      </c>
    </row>
    <row r="304" spans="1:65" s="13" customFormat="1" ht="11.25">
      <c r="B304" s="192"/>
      <c r="C304" s="193"/>
      <c r="D304" s="194" t="s">
        <v>157</v>
      </c>
      <c r="E304" s="195" t="s">
        <v>19</v>
      </c>
      <c r="F304" s="196" t="s">
        <v>544</v>
      </c>
      <c r="G304" s="193"/>
      <c r="H304" s="197">
        <v>0.20599999999999999</v>
      </c>
      <c r="I304" s="198"/>
      <c r="J304" s="193"/>
      <c r="K304" s="193"/>
      <c r="L304" s="199"/>
      <c r="M304" s="200"/>
      <c r="N304" s="201"/>
      <c r="O304" s="201"/>
      <c r="P304" s="201"/>
      <c r="Q304" s="201"/>
      <c r="R304" s="201"/>
      <c r="S304" s="201"/>
      <c r="T304" s="202"/>
      <c r="AT304" s="203" t="s">
        <v>157</v>
      </c>
      <c r="AU304" s="203" t="s">
        <v>82</v>
      </c>
      <c r="AV304" s="13" t="s">
        <v>82</v>
      </c>
      <c r="AW304" s="13" t="s">
        <v>33</v>
      </c>
      <c r="AX304" s="13" t="s">
        <v>72</v>
      </c>
      <c r="AY304" s="203" t="s">
        <v>146</v>
      </c>
    </row>
    <row r="305" spans="1:65" s="13" customFormat="1" ht="11.25">
      <c r="B305" s="192"/>
      <c r="C305" s="193"/>
      <c r="D305" s="194" t="s">
        <v>157</v>
      </c>
      <c r="E305" s="195" t="s">
        <v>19</v>
      </c>
      <c r="F305" s="196" t="s">
        <v>545</v>
      </c>
      <c r="G305" s="193"/>
      <c r="H305" s="197">
        <v>6.0000000000000001E-3</v>
      </c>
      <c r="I305" s="198"/>
      <c r="J305" s="193"/>
      <c r="K305" s="193"/>
      <c r="L305" s="199"/>
      <c r="M305" s="200"/>
      <c r="N305" s="201"/>
      <c r="O305" s="201"/>
      <c r="P305" s="201"/>
      <c r="Q305" s="201"/>
      <c r="R305" s="201"/>
      <c r="S305" s="201"/>
      <c r="T305" s="202"/>
      <c r="AT305" s="203" t="s">
        <v>157</v>
      </c>
      <c r="AU305" s="203" t="s">
        <v>82</v>
      </c>
      <c r="AV305" s="13" t="s">
        <v>82</v>
      </c>
      <c r="AW305" s="13" t="s">
        <v>33</v>
      </c>
      <c r="AX305" s="13" t="s">
        <v>72</v>
      </c>
      <c r="AY305" s="203" t="s">
        <v>146</v>
      </c>
    </row>
    <row r="306" spans="1:65" s="14" customFormat="1" ht="11.25">
      <c r="B306" s="204"/>
      <c r="C306" s="205"/>
      <c r="D306" s="194" t="s">
        <v>157</v>
      </c>
      <c r="E306" s="206" t="s">
        <v>19</v>
      </c>
      <c r="F306" s="207" t="s">
        <v>176</v>
      </c>
      <c r="G306" s="205"/>
      <c r="H306" s="208">
        <v>0.21199999999999999</v>
      </c>
      <c r="I306" s="209"/>
      <c r="J306" s="205"/>
      <c r="K306" s="205"/>
      <c r="L306" s="210"/>
      <c r="M306" s="211"/>
      <c r="N306" s="212"/>
      <c r="O306" s="212"/>
      <c r="P306" s="212"/>
      <c r="Q306" s="212"/>
      <c r="R306" s="212"/>
      <c r="S306" s="212"/>
      <c r="T306" s="213"/>
      <c r="AT306" s="214" t="s">
        <v>157</v>
      </c>
      <c r="AU306" s="214" t="s">
        <v>82</v>
      </c>
      <c r="AV306" s="14" t="s">
        <v>153</v>
      </c>
      <c r="AW306" s="14" t="s">
        <v>33</v>
      </c>
      <c r="AX306" s="14" t="s">
        <v>80</v>
      </c>
      <c r="AY306" s="214" t="s">
        <v>146</v>
      </c>
    </row>
    <row r="307" spans="1:65" s="2" customFormat="1" ht="16.5" customHeight="1">
      <c r="A307" s="35"/>
      <c r="B307" s="36"/>
      <c r="C307" s="215" t="s">
        <v>546</v>
      </c>
      <c r="D307" s="215" t="s">
        <v>184</v>
      </c>
      <c r="E307" s="216" t="s">
        <v>547</v>
      </c>
      <c r="F307" s="217" t="s">
        <v>548</v>
      </c>
      <c r="G307" s="218" t="s">
        <v>264</v>
      </c>
      <c r="H307" s="219">
        <v>5.0000000000000001E-3</v>
      </c>
      <c r="I307" s="220"/>
      <c r="J307" s="221">
        <f>ROUND(I307*H307,2)</f>
        <v>0</v>
      </c>
      <c r="K307" s="217" t="s">
        <v>152</v>
      </c>
      <c r="L307" s="222"/>
      <c r="M307" s="223" t="s">
        <v>19</v>
      </c>
      <c r="N307" s="224" t="s">
        <v>43</v>
      </c>
      <c r="O307" s="65"/>
      <c r="P307" s="183">
        <f>O307*H307</f>
        <v>0</v>
      </c>
      <c r="Q307" s="183">
        <v>1</v>
      </c>
      <c r="R307" s="183">
        <f>Q307*H307</f>
        <v>5.0000000000000001E-3</v>
      </c>
      <c r="S307" s="183">
        <v>0</v>
      </c>
      <c r="T307" s="184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85" t="s">
        <v>330</v>
      </c>
      <c r="AT307" s="185" t="s">
        <v>184</v>
      </c>
      <c r="AU307" s="185" t="s">
        <v>82</v>
      </c>
      <c r="AY307" s="18" t="s">
        <v>146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18" t="s">
        <v>80</v>
      </c>
      <c r="BK307" s="186">
        <f>ROUND(I307*H307,2)</f>
        <v>0</v>
      </c>
      <c r="BL307" s="18" t="s">
        <v>218</v>
      </c>
      <c r="BM307" s="185" t="s">
        <v>549</v>
      </c>
    </row>
    <row r="308" spans="1:65" s="13" customFormat="1" ht="11.25">
      <c r="B308" s="192"/>
      <c r="C308" s="193"/>
      <c r="D308" s="194" t="s">
        <v>157</v>
      </c>
      <c r="E308" s="195" t="s">
        <v>19</v>
      </c>
      <c r="F308" s="196" t="s">
        <v>550</v>
      </c>
      <c r="G308" s="193"/>
      <c r="H308" s="197">
        <v>5.0000000000000001E-3</v>
      </c>
      <c r="I308" s="198"/>
      <c r="J308" s="193"/>
      <c r="K308" s="193"/>
      <c r="L308" s="199"/>
      <c r="M308" s="200"/>
      <c r="N308" s="201"/>
      <c r="O308" s="201"/>
      <c r="P308" s="201"/>
      <c r="Q308" s="201"/>
      <c r="R308" s="201"/>
      <c r="S308" s="201"/>
      <c r="T308" s="202"/>
      <c r="AT308" s="203" t="s">
        <v>157</v>
      </c>
      <c r="AU308" s="203" t="s">
        <v>82</v>
      </c>
      <c r="AV308" s="13" t="s">
        <v>82</v>
      </c>
      <c r="AW308" s="13" t="s">
        <v>33</v>
      </c>
      <c r="AX308" s="13" t="s">
        <v>72</v>
      </c>
      <c r="AY308" s="203" t="s">
        <v>146</v>
      </c>
    </row>
    <row r="309" spans="1:65" s="13" customFormat="1" ht="11.25">
      <c r="B309" s="192"/>
      <c r="C309" s="193"/>
      <c r="D309" s="194" t="s">
        <v>157</v>
      </c>
      <c r="E309" s="195" t="s">
        <v>19</v>
      </c>
      <c r="F309" s="196" t="s">
        <v>551</v>
      </c>
      <c r="G309" s="193"/>
      <c r="H309" s="197">
        <v>0</v>
      </c>
      <c r="I309" s="198"/>
      <c r="J309" s="193"/>
      <c r="K309" s="193"/>
      <c r="L309" s="199"/>
      <c r="M309" s="200"/>
      <c r="N309" s="201"/>
      <c r="O309" s="201"/>
      <c r="P309" s="201"/>
      <c r="Q309" s="201"/>
      <c r="R309" s="201"/>
      <c r="S309" s="201"/>
      <c r="T309" s="202"/>
      <c r="AT309" s="203" t="s">
        <v>157</v>
      </c>
      <c r="AU309" s="203" t="s">
        <v>82</v>
      </c>
      <c r="AV309" s="13" t="s">
        <v>82</v>
      </c>
      <c r="AW309" s="13" t="s">
        <v>33</v>
      </c>
      <c r="AX309" s="13" t="s">
        <v>72</v>
      </c>
      <c r="AY309" s="203" t="s">
        <v>146</v>
      </c>
    </row>
    <row r="310" spans="1:65" s="14" customFormat="1" ht="11.25">
      <c r="B310" s="204"/>
      <c r="C310" s="205"/>
      <c r="D310" s="194" t="s">
        <v>157</v>
      </c>
      <c r="E310" s="206" t="s">
        <v>19</v>
      </c>
      <c r="F310" s="207" t="s">
        <v>176</v>
      </c>
      <c r="G310" s="205"/>
      <c r="H310" s="208">
        <v>5.0000000000000001E-3</v>
      </c>
      <c r="I310" s="209"/>
      <c r="J310" s="205"/>
      <c r="K310" s="205"/>
      <c r="L310" s="210"/>
      <c r="M310" s="211"/>
      <c r="N310" s="212"/>
      <c r="O310" s="212"/>
      <c r="P310" s="212"/>
      <c r="Q310" s="212"/>
      <c r="R310" s="212"/>
      <c r="S310" s="212"/>
      <c r="T310" s="213"/>
      <c r="AT310" s="214" t="s">
        <v>157</v>
      </c>
      <c r="AU310" s="214" t="s">
        <v>82</v>
      </c>
      <c r="AV310" s="14" t="s">
        <v>153</v>
      </c>
      <c r="AW310" s="14" t="s">
        <v>33</v>
      </c>
      <c r="AX310" s="14" t="s">
        <v>80</v>
      </c>
      <c r="AY310" s="214" t="s">
        <v>146</v>
      </c>
    </row>
    <row r="311" spans="1:65" s="2" customFormat="1" ht="33" customHeight="1">
      <c r="A311" s="35"/>
      <c r="B311" s="36"/>
      <c r="C311" s="174" t="s">
        <v>552</v>
      </c>
      <c r="D311" s="174" t="s">
        <v>148</v>
      </c>
      <c r="E311" s="175" t="s">
        <v>553</v>
      </c>
      <c r="F311" s="176" t="s">
        <v>554</v>
      </c>
      <c r="G311" s="177" t="s">
        <v>264</v>
      </c>
      <c r="H311" s="178">
        <v>3.9409999999999998</v>
      </c>
      <c r="I311" s="179"/>
      <c r="J311" s="180">
        <f>ROUND(I311*H311,2)</f>
        <v>0</v>
      </c>
      <c r="K311" s="176" t="s">
        <v>152</v>
      </c>
      <c r="L311" s="40"/>
      <c r="M311" s="181" t="s">
        <v>19</v>
      </c>
      <c r="N311" s="182" t="s">
        <v>43</v>
      </c>
      <c r="O311" s="65"/>
      <c r="P311" s="183">
        <f>O311*H311</f>
        <v>0</v>
      </c>
      <c r="Q311" s="183">
        <v>0</v>
      </c>
      <c r="R311" s="183">
        <f>Q311*H311</f>
        <v>0</v>
      </c>
      <c r="S311" s="183">
        <v>0</v>
      </c>
      <c r="T311" s="184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5" t="s">
        <v>218</v>
      </c>
      <c r="AT311" s="185" t="s">
        <v>148</v>
      </c>
      <c r="AU311" s="185" t="s">
        <v>82</v>
      </c>
      <c r="AY311" s="18" t="s">
        <v>146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8" t="s">
        <v>80</v>
      </c>
      <c r="BK311" s="186">
        <f>ROUND(I311*H311,2)</f>
        <v>0</v>
      </c>
      <c r="BL311" s="18" t="s">
        <v>218</v>
      </c>
      <c r="BM311" s="185" t="s">
        <v>555</v>
      </c>
    </row>
    <row r="312" spans="1:65" s="2" customFormat="1" ht="11.25">
      <c r="A312" s="35"/>
      <c r="B312" s="36"/>
      <c r="C312" s="37"/>
      <c r="D312" s="187" t="s">
        <v>155</v>
      </c>
      <c r="E312" s="37"/>
      <c r="F312" s="188" t="s">
        <v>556</v>
      </c>
      <c r="G312" s="37"/>
      <c r="H312" s="37"/>
      <c r="I312" s="189"/>
      <c r="J312" s="37"/>
      <c r="K312" s="37"/>
      <c r="L312" s="40"/>
      <c r="M312" s="190"/>
      <c r="N312" s="191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155</v>
      </c>
      <c r="AU312" s="18" t="s">
        <v>82</v>
      </c>
    </row>
    <row r="313" spans="1:65" s="12" customFormat="1" ht="22.9" customHeight="1">
      <c r="B313" s="158"/>
      <c r="C313" s="159"/>
      <c r="D313" s="160" t="s">
        <v>71</v>
      </c>
      <c r="E313" s="172" t="s">
        <v>557</v>
      </c>
      <c r="F313" s="172" t="s">
        <v>558</v>
      </c>
      <c r="G313" s="159"/>
      <c r="H313" s="159"/>
      <c r="I313" s="162"/>
      <c r="J313" s="173">
        <f>BK313</f>
        <v>0</v>
      </c>
      <c r="K313" s="159"/>
      <c r="L313" s="164"/>
      <c r="M313" s="165"/>
      <c r="N313" s="166"/>
      <c r="O313" s="166"/>
      <c r="P313" s="167">
        <f>SUM(P314:P315)</f>
        <v>0</v>
      </c>
      <c r="Q313" s="166"/>
      <c r="R313" s="167">
        <f>SUM(R314:R315)</f>
        <v>0</v>
      </c>
      <c r="S313" s="166"/>
      <c r="T313" s="168">
        <f>SUM(T314:T315)</f>
        <v>0.21885500000000002</v>
      </c>
      <c r="AR313" s="169" t="s">
        <v>82</v>
      </c>
      <c r="AT313" s="170" t="s">
        <v>71</v>
      </c>
      <c r="AU313" s="170" t="s">
        <v>80</v>
      </c>
      <c r="AY313" s="169" t="s">
        <v>146</v>
      </c>
      <c r="BK313" s="171">
        <f>SUM(BK314:BK315)</f>
        <v>0</v>
      </c>
    </row>
    <row r="314" spans="1:65" s="2" customFormat="1" ht="16.5" customHeight="1">
      <c r="A314" s="35"/>
      <c r="B314" s="36"/>
      <c r="C314" s="174" t="s">
        <v>559</v>
      </c>
      <c r="D314" s="174" t="s">
        <v>148</v>
      </c>
      <c r="E314" s="175" t="s">
        <v>560</v>
      </c>
      <c r="F314" s="176" t="s">
        <v>561</v>
      </c>
      <c r="G314" s="177" t="s">
        <v>151</v>
      </c>
      <c r="H314" s="178">
        <v>87.542000000000002</v>
      </c>
      <c r="I314" s="179"/>
      <c r="J314" s="180">
        <f>ROUND(I314*H314,2)</f>
        <v>0</v>
      </c>
      <c r="K314" s="176" t="s">
        <v>152</v>
      </c>
      <c r="L314" s="40"/>
      <c r="M314" s="181" t="s">
        <v>19</v>
      </c>
      <c r="N314" s="182" t="s">
        <v>43</v>
      </c>
      <c r="O314" s="65"/>
      <c r="P314" s="183">
        <f>O314*H314</f>
        <v>0</v>
      </c>
      <c r="Q314" s="183">
        <v>0</v>
      </c>
      <c r="R314" s="183">
        <f>Q314*H314</f>
        <v>0</v>
      </c>
      <c r="S314" s="183">
        <v>2.5000000000000001E-3</v>
      </c>
      <c r="T314" s="184">
        <f>S314*H314</f>
        <v>0.21885500000000002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85" t="s">
        <v>218</v>
      </c>
      <c r="AT314" s="185" t="s">
        <v>148</v>
      </c>
      <c r="AU314" s="185" t="s">
        <v>82</v>
      </c>
      <c r="AY314" s="18" t="s">
        <v>146</v>
      </c>
      <c r="BE314" s="186">
        <f>IF(N314="základní",J314,0)</f>
        <v>0</v>
      </c>
      <c r="BF314" s="186">
        <f>IF(N314="snížená",J314,0)</f>
        <v>0</v>
      </c>
      <c r="BG314" s="186">
        <f>IF(N314="zákl. přenesená",J314,0)</f>
        <v>0</v>
      </c>
      <c r="BH314" s="186">
        <f>IF(N314="sníž. přenesená",J314,0)</f>
        <v>0</v>
      </c>
      <c r="BI314" s="186">
        <f>IF(N314="nulová",J314,0)</f>
        <v>0</v>
      </c>
      <c r="BJ314" s="18" t="s">
        <v>80</v>
      </c>
      <c r="BK314" s="186">
        <f>ROUND(I314*H314,2)</f>
        <v>0</v>
      </c>
      <c r="BL314" s="18" t="s">
        <v>218</v>
      </c>
      <c r="BM314" s="185" t="s">
        <v>562</v>
      </c>
    </row>
    <row r="315" spans="1:65" s="2" customFormat="1" ht="11.25">
      <c r="A315" s="35"/>
      <c r="B315" s="36"/>
      <c r="C315" s="37"/>
      <c r="D315" s="187" t="s">
        <v>155</v>
      </c>
      <c r="E315" s="37"/>
      <c r="F315" s="188" t="s">
        <v>563</v>
      </c>
      <c r="G315" s="37"/>
      <c r="H315" s="37"/>
      <c r="I315" s="189"/>
      <c r="J315" s="37"/>
      <c r="K315" s="37"/>
      <c r="L315" s="40"/>
      <c r="M315" s="190"/>
      <c r="N315" s="191"/>
      <c r="O315" s="65"/>
      <c r="P315" s="65"/>
      <c r="Q315" s="65"/>
      <c r="R315" s="65"/>
      <c r="S315" s="65"/>
      <c r="T315" s="66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155</v>
      </c>
      <c r="AU315" s="18" t="s">
        <v>82</v>
      </c>
    </row>
    <row r="316" spans="1:65" s="12" customFormat="1" ht="22.9" customHeight="1">
      <c r="B316" s="158"/>
      <c r="C316" s="159"/>
      <c r="D316" s="160" t="s">
        <v>71</v>
      </c>
      <c r="E316" s="172" t="s">
        <v>564</v>
      </c>
      <c r="F316" s="172" t="s">
        <v>565</v>
      </c>
      <c r="G316" s="159"/>
      <c r="H316" s="159"/>
      <c r="I316" s="162"/>
      <c r="J316" s="173">
        <f>BK316</f>
        <v>0</v>
      </c>
      <c r="K316" s="159"/>
      <c r="L316" s="164"/>
      <c r="M316" s="165"/>
      <c r="N316" s="166"/>
      <c r="O316" s="166"/>
      <c r="P316" s="167">
        <f>SUM(P317:P324)</f>
        <v>0</v>
      </c>
      <c r="Q316" s="166"/>
      <c r="R316" s="167">
        <f>SUM(R317:R324)</f>
        <v>1.1590400000000001E-2</v>
      </c>
      <c r="S316" s="166"/>
      <c r="T316" s="168">
        <f>SUM(T317:T324)</f>
        <v>0</v>
      </c>
      <c r="AR316" s="169" t="s">
        <v>82</v>
      </c>
      <c r="AT316" s="170" t="s">
        <v>71</v>
      </c>
      <c r="AU316" s="170" t="s">
        <v>80</v>
      </c>
      <c r="AY316" s="169" t="s">
        <v>146</v>
      </c>
      <c r="BK316" s="171">
        <f>SUM(BK317:BK324)</f>
        <v>0</v>
      </c>
    </row>
    <row r="317" spans="1:65" s="2" customFormat="1" ht="16.5" customHeight="1">
      <c r="A317" s="35"/>
      <c r="B317" s="36"/>
      <c r="C317" s="174" t="s">
        <v>566</v>
      </c>
      <c r="D317" s="174" t="s">
        <v>148</v>
      </c>
      <c r="E317" s="175" t="s">
        <v>567</v>
      </c>
      <c r="F317" s="176" t="s">
        <v>568</v>
      </c>
      <c r="G317" s="177" t="s">
        <v>151</v>
      </c>
      <c r="H317" s="178">
        <v>3</v>
      </c>
      <c r="I317" s="179"/>
      <c r="J317" s="180">
        <f>ROUND(I317*H317,2)</f>
        <v>0</v>
      </c>
      <c r="K317" s="176" t="s">
        <v>152</v>
      </c>
      <c r="L317" s="40"/>
      <c r="M317" s="181" t="s">
        <v>19</v>
      </c>
      <c r="N317" s="182" t="s">
        <v>43</v>
      </c>
      <c r="O317" s="65"/>
      <c r="P317" s="183">
        <f>O317*H317</f>
        <v>0</v>
      </c>
      <c r="Q317" s="183">
        <v>1.7000000000000001E-4</v>
      </c>
      <c r="R317" s="183">
        <f>Q317*H317</f>
        <v>5.1000000000000004E-4</v>
      </c>
      <c r="S317" s="183">
        <v>0</v>
      </c>
      <c r="T317" s="184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85" t="s">
        <v>218</v>
      </c>
      <c r="AT317" s="185" t="s">
        <v>148</v>
      </c>
      <c r="AU317" s="185" t="s">
        <v>82</v>
      </c>
      <c r="AY317" s="18" t="s">
        <v>146</v>
      </c>
      <c r="BE317" s="186">
        <f>IF(N317="základní",J317,0)</f>
        <v>0</v>
      </c>
      <c r="BF317" s="186">
        <f>IF(N317="snížená",J317,0)</f>
        <v>0</v>
      </c>
      <c r="BG317" s="186">
        <f>IF(N317="zákl. přenesená",J317,0)</f>
        <v>0</v>
      </c>
      <c r="BH317" s="186">
        <f>IF(N317="sníž. přenesená",J317,0)</f>
        <v>0</v>
      </c>
      <c r="BI317" s="186">
        <f>IF(N317="nulová",J317,0)</f>
        <v>0</v>
      </c>
      <c r="BJ317" s="18" t="s">
        <v>80</v>
      </c>
      <c r="BK317" s="186">
        <f>ROUND(I317*H317,2)</f>
        <v>0</v>
      </c>
      <c r="BL317" s="18" t="s">
        <v>218</v>
      </c>
      <c r="BM317" s="185" t="s">
        <v>569</v>
      </c>
    </row>
    <row r="318" spans="1:65" s="2" customFormat="1" ht="11.25">
      <c r="A318" s="35"/>
      <c r="B318" s="36"/>
      <c r="C318" s="37"/>
      <c r="D318" s="187" t="s">
        <v>155</v>
      </c>
      <c r="E318" s="37"/>
      <c r="F318" s="188" t="s">
        <v>570</v>
      </c>
      <c r="G318" s="37"/>
      <c r="H318" s="37"/>
      <c r="I318" s="189"/>
      <c r="J318" s="37"/>
      <c r="K318" s="37"/>
      <c r="L318" s="40"/>
      <c r="M318" s="190"/>
      <c r="N318" s="191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155</v>
      </c>
      <c r="AU318" s="18" t="s">
        <v>82</v>
      </c>
    </row>
    <row r="319" spans="1:65" s="13" customFormat="1" ht="11.25">
      <c r="B319" s="192"/>
      <c r="C319" s="193"/>
      <c r="D319" s="194" t="s">
        <v>157</v>
      </c>
      <c r="E319" s="195" t="s">
        <v>19</v>
      </c>
      <c r="F319" s="196" t="s">
        <v>571</v>
      </c>
      <c r="G319" s="193"/>
      <c r="H319" s="197">
        <v>3</v>
      </c>
      <c r="I319" s="198"/>
      <c r="J319" s="193"/>
      <c r="K319" s="193"/>
      <c r="L319" s="199"/>
      <c r="M319" s="200"/>
      <c r="N319" s="201"/>
      <c r="O319" s="201"/>
      <c r="P319" s="201"/>
      <c r="Q319" s="201"/>
      <c r="R319" s="201"/>
      <c r="S319" s="201"/>
      <c r="T319" s="202"/>
      <c r="AT319" s="203" t="s">
        <v>157</v>
      </c>
      <c r="AU319" s="203" t="s">
        <v>82</v>
      </c>
      <c r="AV319" s="13" t="s">
        <v>82</v>
      </c>
      <c r="AW319" s="13" t="s">
        <v>33</v>
      </c>
      <c r="AX319" s="13" t="s">
        <v>80</v>
      </c>
      <c r="AY319" s="203" t="s">
        <v>146</v>
      </c>
    </row>
    <row r="320" spans="1:65" s="2" customFormat="1" ht="16.5" customHeight="1">
      <c r="A320" s="35"/>
      <c r="B320" s="36"/>
      <c r="C320" s="174" t="s">
        <v>572</v>
      </c>
      <c r="D320" s="174" t="s">
        <v>148</v>
      </c>
      <c r="E320" s="175" t="s">
        <v>573</v>
      </c>
      <c r="F320" s="176" t="s">
        <v>574</v>
      </c>
      <c r="G320" s="177" t="s">
        <v>151</v>
      </c>
      <c r="H320" s="178">
        <v>3</v>
      </c>
      <c r="I320" s="179"/>
      <c r="J320" s="180">
        <f>ROUND(I320*H320,2)</f>
        <v>0</v>
      </c>
      <c r="K320" s="176" t="s">
        <v>152</v>
      </c>
      <c r="L320" s="40"/>
      <c r="M320" s="181" t="s">
        <v>19</v>
      </c>
      <c r="N320" s="182" t="s">
        <v>43</v>
      </c>
      <c r="O320" s="65"/>
      <c r="P320" s="183">
        <f>O320*H320</f>
        <v>0</v>
      </c>
      <c r="Q320" s="183">
        <v>1.2E-4</v>
      </c>
      <c r="R320" s="183">
        <f>Q320*H320</f>
        <v>3.6000000000000002E-4</v>
      </c>
      <c r="S320" s="183">
        <v>0</v>
      </c>
      <c r="T320" s="184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85" t="s">
        <v>218</v>
      </c>
      <c r="AT320" s="185" t="s">
        <v>148</v>
      </c>
      <c r="AU320" s="185" t="s">
        <v>82</v>
      </c>
      <c r="AY320" s="18" t="s">
        <v>146</v>
      </c>
      <c r="BE320" s="186">
        <f>IF(N320="základní",J320,0)</f>
        <v>0</v>
      </c>
      <c r="BF320" s="186">
        <f>IF(N320="snížená",J320,0)</f>
        <v>0</v>
      </c>
      <c r="BG320" s="186">
        <f>IF(N320="zákl. přenesená",J320,0)</f>
        <v>0</v>
      </c>
      <c r="BH320" s="186">
        <f>IF(N320="sníž. přenesená",J320,0)</f>
        <v>0</v>
      </c>
      <c r="BI320" s="186">
        <f>IF(N320="nulová",J320,0)</f>
        <v>0</v>
      </c>
      <c r="BJ320" s="18" t="s">
        <v>80</v>
      </c>
      <c r="BK320" s="186">
        <f>ROUND(I320*H320,2)</f>
        <v>0</v>
      </c>
      <c r="BL320" s="18" t="s">
        <v>218</v>
      </c>
      <c r="BM320" s="185" t="s">
        <v>575</v>
      </c>
    </row>
    <row r="321" spans="1:65" s="2" customFormat="1" ht="11.25">
      <c r="A321" s="35"/>
      <c r="B321" s="36"/>
      <c r="C321" s="37"/>
      <c r="D321" s="187" t="s">
        <v>155</v>
      </c>
      <c r="E321" s="37"/>
      <c r="F321" s="188" t="s">
        <v>576</v>
      </c>
      <c r="G321" s="37"/>
      <c r="H321" s="37"/>
      <c r="I321" s="189"/>
      <c r="J321" s="37"/>
      <c r="K321" s="37"/>
      <c r="L321" s="40"/>
      <c r="M321" s="190"/>
      <c r="N321" s="191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155</v>
      </c>
      <c r="AU321" s="18" t="s">
        <v>82</v>
      </c>
    </row>
    <row r="322" spans="1:65" s="2" customFormat="1" ht="24.2" customHeight="1">
      <c r="A322" s="35"/>
      <c r="B322" s="36"/>
      <c r="C322" s="174" t="s">
        <v>577</v>
      </c>
      <c r="D322" s="174" t="s">
        <v>148</v>
      </c>
      <c r="E322" s="175" t="s">
        <v>578</v>
      </c>
      <c r="F322" s="176" t="s">
        <v>579</v>
      </c>
      <c r="G322" s="177" t="s">
        <v>151</v>
      </c>
      <c r="H322" s="178">
        <v>53.601999999999997</v>
      </c>
      <c r="I322" s="179"/>
      <c r="J322" s="180">
        <f>ROUND(I322*H322,2)</f>
        <v>0</v>
      </c>
      <c r="K322" s="176" t="s">
        <v>152</v>
      </c>
      <c r="L322" s="40"/>
      <c r="M322" s="181" t="s">
        <v>19</v>
      </c>
      <c r="N322" s="182" t="s">
        <v>43</v>
      </c>
      <c r="O322" s="65"/>
      <c r="P322" s="183">
        <f>O322*H322</f>
        <v>0</v>
      </c>
      <c r="Q322" s="183">
        <v>2.0000000000000001E-4</v>
      </c>
      <c r="R322" s="183">
        <f>Q322*H322</f>
        <v>1.07204E-2</v>
      </c>
      <c r="S322" s="183">
        <v>0</v>
      </c>
      <c r="T322" s="184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85" t="s">
        <v>218</v>
      </c>
      <c r="AT322" s="185" t="s">
        <v>148</v>
      </c>
      <c r="AU322" s="185" t="s">
        <v>82</v>
      </c>
      <c r="AY322" s="18" t="s">
        <v>146</v>
      </c>
      <c r="BE322" s="186">
        <f>IF(N322="základní",J322,0)</f>
        <v>0</v>
      </c>
      <c r="BF322" s="186">
        <f>IF(N322="snížená",J322,0)</f>
        <v>0</v>
      </c>
      <c r="BG322" s="186">
        <f>IF(N322="zákl. přenesená",J322,0)</f>
        <v>0</v>
      </c>
      <c r="BH322" s="186">
        <f>IF(N322="sníž. přenesená",J322,0)</f>
        <v>0</v>
      </c>
      <c r="BI322" s="186">
        <f>IF(N322="nulová",J322,0)</f>
        <v>0</v>
      </c>
      <c r="BJ322" s="18" t="s">
        <v>80</v>
      </c>
      <c r="BK322" s="186">
        <f>ROUND(I322*H322,2)</f>
        <v>0</v>
      </c>
      <c r="BL322" s="18" t="s">
        <v>218</v>
      </c>
      <c r="BM322" s="185" t="s">
        <v>580</v>
      </c>
    </row>
    <row r="323" spans="1:65" s="2" customFormat="1" ht="11.25">
      <c r="A323" s="35"/>
      <c r="B323" s="36"/>
      <c r="C323" s="37"/>
      <c r="D323" s="187" t="s">
        <v>155</v>
      </c>
      <c r="E323" s="37"/>
      <c r="F323" s="188" t="s">
        <v>581</v>
      </c>
      <c r="G323" s="37"/>
      <c r="H323" s="37"/>
      <c r="I323" s="189"/>
      <c r="J323" s="37"/>
      <c r="K323" s="37"/>
      <c r="L323" s="40"/>
      <c r="M323" s="190"/>
      <c r="N323" s="191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155</v>
      </c>
      <c r="AU323" s="18" t="s">
        <v>82</v>
      </c>
    </row>
    <row r="324" spans="1:65" s="13" customFormat="1" ht="11.25">
      <c r="B324" s="192"/>
      <c r="C324" s="193"/>
      <c r="D324" s="194" t="s">
        <v>157</v>
      </c>
      <c r="E324" s="195" t="s">
        <v>19</v>
      </c>
      <c r="F324" s="196" t="s">
        <v>582</v>
      </c>
      <c r="G324" s="193"/>
      <c r="H324" s="197">
        <v>53.601999999999997</v>
      </c>
      <c r="I324" s="198"/>
      <c r="J324" s="193"/>
      <c r="K324" s="193"/>
      <c r="L324" s="199"/>
      <c r="M324" s="200"/>
      <c r="N324" s="201"/>
      <c r="O324" s="201"/>
      <c r="P324" s="201"/>
      <c r="Q324" s="201"/>
      <c r="R324" s="201"/>
      <c r="S324" s="201"/>
      <c r="T324" s="202"/>
      <c r="AT324" s="203" t="s">
        <v>157</v>
      </c>
      <c r="AU324" s="203" t="s">
        <v>82</v>
      </c>
      <c r="AV324" s="13" t="s">
        <v>82</v>
      </c>
      <c r="AW324" s="13" t="s">
        <v>33</v>
      </c>
      <c r="AX324" s="13" t="s">
        <v>80</v>
      </c>
      <c r="AY324" s="203" t="s">
        <v>146</v>
      </c>
    </row>
    <row r="325" spans="1:65" s="12" customFormat="1" ht="22.9" customHeight="1">
      <c r="B325" s="158"/>
      <c r="C325" s="159"/>
      <c r="D325" s="160" t="s">
        <v>71</v>
      </c>
      <c r="E325" s="172" t="s">
        <v>583</v>
      </c>
      <c r="F325" s="172" t="s">
        <v>584</v>
      </c>
      <c r="G325" s="159"/>
      <c r="H325" s="159"/>
      <c r="I325" s="162"/>
      <c r="J325" s="173">
        <f>BK325</f>
        <v>0</v>
      </c>
      <c r="K325" s="159"/>
      <c r="L325" s="164"/>
      <c r="M325" s="165"/>
      <c r="N325" s="166"/>
      <c r="O325" s="166"/>
      <c r="P325" s="167">
        <f>SUM(P326:P333)</f>
        <v>0</v>
      </c>
      <c r="Q325" s="166"/>
      <c r="R325" s="167">
        <f>SUM(R326:R333)</f>
        <v>1.26324E-2</v>
      </c>
      <c r="S325" s="166"/>
      <c r="T325" s="168">
        <f>SUM(T326:T333)</f>
        <v>0</v>
      </c>
      <c r="AR325" s="169" t="s">
        <v>82</v>
      </c>
      <c r="AT325" s="170" t="s">
        <v>71</v>
      </c>
      <c r="AU325" s="170" t="s">
        <v>80</v>
      </c>
      <c r="AY325" s="169" t="s">
        <v>146</v>
      </c>
      <c r="BK325" s="171">
        <f>SUM(BK326:BK333)</f>
        <v>0</v>
      </c>
    </row>
    <row r="326" spans="1:65" s="2" customFormat="1" ht="16.5" customHeight="1">
      <c r="A326" s="35"/>
      <c r="B326" s="36"/>
      <c r="C326" s="174" t="s">
        <v>585</v>
      </c>
      <c r="D326" s="174" t="s">
        <v>148</v>
      </c>
      <c r="E326" s="175" t="s">
        <v>586</v>
      </c>
      <c r="F326" s="176" t="s">
        <v>587</v>
      </c>
      <c r="G326" s="177" t="s">
        <v>151</v>
      </c>
      <c r="H326" s="178">
        <v>38.28</v>
      </c>
      <c r="I326" s="179"/>
      <c r="J326" s="180">
        <f>ROUND(I326*H326,2)</f>
        <v>0</v>
      </c>
      <c r="K326" s="176" t="s">
        <v>152</v>
      </c>
      <c r="L326" s="40"/>
      <c r="M326" s="181" t="s">
        <v>19</v>
      </c>
      <c r="N326" s="182" t="s">
        <v>43</v>
      </c>
      <c r="O326" s="65"/>
      <c r="P326" s="183">
        <f>O326*H326</f>
        <v>0</v>
      </c>
      <c r="Q326" s="183">
        <v>3.3E-4</v>
      </c>
      <c r="R326" s="183">
        <f>Q326*H326</f>
        <v>1.26324E-2</v>
      </c>
      <c r="S326" s="183">
        <v>0</v>
      </c>
      <c r="T326" s="184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85" t="s">
        <v>218</v>
      </c>
      <c r="AT326" s="185" t="s">
        <v>148</v>
      </c>
      <c r="AU326" s="185" t="s">
        <v>82</v>
      </c>
      <c r="AY326" s="18" t="s">
        <v>146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0</v>
      </c>
      <c r="BH326" s="186">
        <f>IF(N326="sníž. přenesená",J326,0)</f>
        <v>0</v>
      </c>
      <c r="BI326" s="186">
        <f>IF(N326="nulová",J326,0)</f>
        <v>0</v>
      </c>
      <c r="BJ326" s="18" t="s">
        <v>80</v>
      </c>
      <c r="BK326" s="186">
        <f>ROUND(I326*H326,2)</f>
        <v>0</v>
      </c>
      <c r="BL326" s="18" t="s">
        <v>218</v>
      </c>
      <c r="BM326" s="185" t="s">
        <v>588</v>
      </c>
    </row>
    <row r="327" spans="1:65" s="2" customFormat="1" ht="11.25">
      <c r="A327" s="35"/>
      <c r="B327" s="36"/>
      <c r="C327" s="37"/>
      <c r="D327" s="187" t="s">
        <v>155</v>
      </c>
      <c r="E327" s="37"/>
      <c r="F327" s="188" t="s">
        <v>589</v>
      </c>
      <c r="G327" s="37"/>
      <c r="H327" s="37"/>
      <c r="I327" s="189"/>
      <c r="J327" s="37"/>
      <c r="K327" s="37"/>
      <c r="L327" s="40"/>
      <c r="M327" s="190"/>
      <c r="N327" s="191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155</v>
      </c>
      <c r="AU327" s="18" t="s">
        <v>82</v>
      </c>
    </row>
    <row r="328" spans="1:65" s="2" customFormat="1" ht="19.5">
      <c r="A328" s="35"/>
      <c r="B328" s="36"/>
      <c r="C328" s="37"/>
      <c r="D328" s="194" t="s">
        <v>197</v>
      </c>
      <c r="E328" s="37"/>
      <c r="F328" s="225" t="s">
        <v>590</v>
      </c>
      <c r="G328" s="37"/>
      <c r="H328" s="37"/>
      <c r="I328" s="189"/>
      <c r="J328" s="37"/>
      <c r="K328" s="37"/>
      <c r="L328" s="40"/>
      <c r="M328" s="190"/>
      <c r="N328" s="191"/>
      <c r="O328" s="65"/>
      <c r="P328" s="65"/>
      <c r="Q328" s="65"/>
      <c r="R328" s="65"/>
      <c r="S328" s="65"/>
      <c r="T328" s="66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197</v>
      </c>
      <c r="AU328" s="18" t="s">
        <v>82</v>
      </c>
    </row>
    <row r="329" spans="1:65" s="13" customFormat="1" ht="11.25">
      <c r="B329" s="192"/>
      <c r="C329" s="193"/>
      <c r="D329" s="194" t="s">
        <v>157</v>
      </c>
      <c r="E329" s="195" t="s">
        <v>19</v>
      </c>
      <c r="F329" s="196" t="s">
        <v>352</v>
      </c>
      <c r="G329" s="193"/>
      <c r="H329" s="197">
        <v>24.3</v>
      </c>
      <c r="I329" s="198"/>
      <c r="J329" s="193"/>
      <c r="K329" s="193"/>
      <c r="L329" s="199"/>
      <c r="M329" s="200"/>
      <c r="N329" s="201"/>
      <c r="O329" s="201"/>
      <c r="P329" s="201"/>
      <c r="Q329" s="201"/>
      <c r="R329" s="201"/>
      <c r="S329" s="201"/>
      <c r="T329" s="202"/>
      <c r="AT329" s="203" t="s">
        <v>157</v>
      </c>
      <c r="AU329" s="203" t="s">
        <v>82</v>
      </c>
      <c r="AV329" s="13" t="s">
        <v>82</v>
      </c>
      <c r="AW329" s="13" t="s">
        <v>33</v>
      </c>
      <c r="AX329" s="13" t="s">
        <v>72</v>
      </c>
      <c r="AY329" s="203" t="s">
        <v>146</v>
      </c>
    </row>
    <row r="330" spans="1:65" s="13" customFormat="1" ht="11.25">
      <c r="B330" s="192"/>
      <c r="C330" s="193"/>
      <c r="D330" s="194" t="s">
        <v>157</v>
      </c>
      <c r="E330" s="195" t="s">
        <v>19</v>
      </c>
      <c r="F330" s="196" t="s">
        <v>353</v>
      </c>
      <c r="G330" s="193"/>
      <c r="H330" s="197">
        <v>9.8000000000000007</v>
      </c>
      <c r="I330" s="198"/>
      <c r="J330" s="193"/>
      <c r="K330" s="193"/>
      <c r="L330" s="199"/>
      <c r="M330" s="200"/>
      <c r="N330" s="201"/>
      <c r="O330" s="201"/>
      <c r="P330" s="201"/>
      <c r="Q330" s="201"/>
      <c r="R330" s="201"/>
      <c r="S330" s="201"/>
      <c r="T330" s="202"/>
      <c r="AT330" s="203" t="s">
        <v>157</v>
      </c>
      <c r="AU330" s="203" t="s">
        <v>82</v>
      </c>
      <c r="AV330" s="13" t="s">
        <v>82</v>
      </c>
      <c r="AW330" s="13" t="s">
        <v>33</v>
      </c>
      <c r="AX330" s="13" t="s">
        <v>72</v>
      </c>
      <c r="AY330" s="203" t="s">
        <v>146</v>
      </c>
    </row>
    <row r="331" spans="1:65" s="13" customFormat="1" ht="11.25">
      <c r="B331" s="192"/>
      <c r="C331" s="193"/>
      <c r="D331" s="194" t="s">
        <v>157</v>
      </c>
      <c r="E331" s="195" t="s">
        <v>19</v>
      </c>
      <c r="F331" s="196" t="s">
        <v>354</v>
      </c>
      <c r="G331" s="193"/>
      <c r="H331" s="197">
        <v>3.88</v>
      </c>
      <c r="I331" s="198"/>
      <c r="J331" s="193"/>
      <c r="K331" s="193"/>
      <c r="L331" s="199"/>
      <c r="M331" s="200"/>
      <c r="N331" s="201"/>
      <c r="O331" s="201"/>
      <c r="P331" s="201"/>
      <c r="Q331" s="201"/>
      <c r="R331" s="201"/>
      <c r="S331" s="201"/>
      <c r="T331" s="202"/>
      <c r="AT331" s="203" t="s">
        <v>157</v>
      </c>
      <c r="AU331" s="203" t="s">
        <v>82</v>
      </c>
      <c r="AV331" s="13" t="s">
        <v>82</v>
      </c>
      <c r="AW331" s="13" t="s">
        <v>33</v>
      </c>
      <c r="AX331" s="13" t="s">
        <v>72</v>
      </c>
      <c r="AY331" s="203" t="s">
        <v>146</v>
      </c>
    </row>
    <row r="332" spans="1:65" s="13" customFormat="1" ht="11.25">
      <c r="B332" s="192"/>
      <c r="C332" s="193"/>
      <c r="D332" s="194" t="s">
        <v>157</v>
      </c>
      <c r="E332" s="195" t="s">
        <v>19</v>
      </c>
      <c r="F332" s="196" t="s">
        <v>591</v>
      </c>
      <c r="G332" s="193"/>
      <c r="H332" s="197">
        <v>0.3</v>
      </c>
      <c r="I332" s="198"/>
      <c r="J332" s="193"/>
      <c r="K332" s="193"/>
      <c r="L332" s="199"/>
      <c r="M332" s="200"/>
      <c r="N332" s="201"/>
      <c r="O332" s="201"/>
      <c r="P332" s="201"/>
      <c r="Q332" s="201"/>
      <c r="R332" s="201"/>
      <c r="S332" s="201"/>
      <c r="T332" s="202"/>
      <c r="AT332" s="203" t="s">
        <v>157</v>
      </c>
      <c r="AU332" s="203" t="s">
        <v>82</v>
      </c>
      <c r="AV332" s="13" t="s">
        <v>82</v>
      </c>
      <c r="AW332" s="13" t="s">
        <v>33</v>
      </c>
      <c r="AX332" s="13" t="s">
        <v>72</v>
      </c>
      <c r="AY332" s="203" t="s">
        <v>146</v>
      </c>
    </row>
    <row r="333" spans="1:65" s="14" customFormat="1" ht="11.25">
      <c r="B333" s="204"/>
      <c r="C333" s="205"/>
      <c r="D333" s="194" t="s">
        <v>157</v>
      </c>
      <c r="E333" s="206" t="s">
        <v>19</v>
      </c>
      <c r="F333" s="207" t="s">
        <v>176</v>
      </c>
      <c r="G333" s="205"/>
      <c r="H333" s="208">
        <v>38.28</v>
      </c>
      <c r="I333" s="209"/>
      <c r="J333" s="205"/>
      <c r="K333" s="205"/>
      <c r="L333" s="210"/>
      <c r="M333" s="211"/>
      <c r="N333" s="212"/>
      <c r="O333" s="212"/>
      <c r="P333" s="212"/>
      <c r="Q333" s="212"/>
      <c r="R333" s="212"/>
      <c r="S333" s="212"/>
      <c r="T333" s="213"/>
      <c r="AT333" s="214" t="s">
        <v>157</v>
      </c>
      <c r="AU333" s="214" t="s">
        <v>82</v>
      </c>
      <c r="AV333" s="14" t="s">
        <v>153</v>
      </c>
      <c r="AW333" s="14" t="s">
        <v>33</v>
      </c>
      <c r="AX333" s="14" t="s">
        <v>80</v>
      </c>
      <c r="AY333" s="214" t="s">
        <v>146</v>
      </c>
    </row>
    <row r="334" spans="1:65" s="12" customFormat="1" ht="22.9" customHeight="1">
      <c r="B334" s="158"/>
      <c r="C334" s="159"/>
      <c r="D334" s="160" t="s">
        <v>71</v>
      </c>
      <c r="E334" s="172" t="s">
        <v>592</v>
      </c>
      <c r="F334" s="172" t="s">
        <v>593</v>
      </c>
      <c r="G334" s="159"/>
      <c r="H334" s="159"/>
      <c r="I334" s="162"/>
      <c r="J334" s="173">
        <f>BK334</f>
        <v>0</v>
      </c>
      <c r="K334" s="159"/>
      <c r="L334" s="164"/>
      <c r="M334" s="165"/>
      <c r="N334" s="166"/>
      <c r="O334" s="166"/>
      <c r="P334" s="167">
        <f>SUM(P335:P344)</f>
        <v>0</v>
      </c>
      <c r="Q334" s="166"/>
      <c r="R334" s="167">
        <f>SUM(R335:R344)</f>
        <v>1.1920000000000001E-3</v>
      </c>
      <c r="S334" s="166"/>
      <c r="T334" s="168">
        <f>SUM(T335:T344)</f>
        <v>0</v>
      </c>
      <c r="AR334" s="169" t="s">
        <v>82</v>
      </c>
      <c r="AT334" s="170" t="s">
        <v>71</v>
      </c>
      <c r="AU334" s="170" t="s">
        <v>80</v>
      </c>
      <c r="AY334" s="169" t="s">
        <v>146</v>
      </c>
      <c r="BK334" s="171">
        <f>SUM(BK335:BK344)</f>
        <v>0</v>
      </c>
    </row>
    <row r="335" spans="1:65" s="2" customFormat="1" ht="16.5" customHeight="1">
      <c r="A335" s="35"/>
      <c r="B335" s="36"/>
      <c r="C335" s="174" t="s">
        <v>594</v>
      </c>
      <c r="D335" s="174" t="s">
        <v>148</v>
      </c>
      <c r="E335" s="175" t="s">
        <v>595</v>
      </c>
      <c r="F335" s="176" t="s">
        <v>596</v>
      </c>
      <c r="G335" s="177" t="s">
        <v>151</v>
      </c>
      <c r="H335" s="178">
        <v>11.573</v>
      </c>
      <c r="I335" s="179"/>
      <c r="J335" s="180">
        <f>ROUND(I335*H335,2)</f>
        <v>0</v>
      </c>
      <c r="K335" s="176" t="s">
        <v>152</v>
      </c>
      <c r="L335" s="40"/>
      <c r="M335" s="181" t="s">
        <v>19</v>
      </c>
      <c r="N335" s="182" t="s">
        <v>43</v>
      </c>
      <c r="O335" s="65"/>
      <c r="P335" s="183">
        <f>O335*H335</f>
        <v>0</v>
      </c>
      <c r="Q335" s="183">
        <v>0</v>
      </c>
      <c r="R335" s="183">
        <f>Q335*H335</f>
        <v>0</v>
      </c>
      <c r="S335" s="183">
        <v>0</v>
      </c>
      <c r="T335" s="184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85" t="s">
        <v>218</v>
      </c>
      <c r="AT335" s="185" t="s">
        <v>148</v>
      </c>
      <c r="AU335" s="185" t="s">
        <v>82</v>
      </c>
      <c r="AY335" s="18" t="s">
        <v>146</v>
      </c>
      <c r="BE335" s="186">
        <f>IF(N335="základní",J335,0)</f>
        <v>0</v>
      </c>
      <c r="BF335" s="186">
        <f>IF(N335="snížená",J335,0)</f>
        <v>0</v>
      </c>
      <c r="BG335" s="186">
        <f>IF(N335="zákl. přenesená",J335,0)</f>
        <v>0</v>
      </c>
      <c r="BH335" s="186">
        <f>IF(N335="sníž. přenesená",J335,0)</f>
        <v>0</v>
      </c>
      <c r="BI335" s="186">
        <f>IF(N335="nulová",J335,0)</f>
        <v>0</v>
      </c>
      <c r="BJ335" s="18" t="s">
        <v>80</v>
      </c>
      <c r="BK335" s="186">
        <f>ROUND(I335*H335,2)</f>
        <v>0</v>
      </c>
      <c r="BL335" s="18" t="s">
        <v>218</v>
      </c>
      <c r="BM335" s="185" t="s">
        <v>597</v>
      </c>
    </row>
    <row r="336" spans="1:65" s="2" customFormat="1" ht="11.25">
      <c r="A336" s="35"/>
      <c r="B336" s="36"/>
      <c r="C336" s="37"/>
      <c r="D336" s="187" t="s">
        <v>155</v>
      </c>
      <c r="E336" s="37"/>
      <c r="F336" s="188" t="s">
        <v>598</v>
      </c>
      <c r="G336" s="37"/>
      <c r="H336" s="37"/>
      <c r="I336" s="189"/>
      <c r="J336" s="37"/>
      <c r="K336" s="37"/>
      <c r="L336" s="40"/>
      <c r="M336" s="190"/>
      <c r="N336" s="191"/>
      <c r="O336" s="65"/>
      <c r="P336" s="65"/>
      <c r="Q336" s="65"/>
      <c r="R336" s="65"/>
      <c r="S336" s="65"/>
      <c r="T336" s="66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155</v>
      </c>
      <c r="AU336" s="18" t="s">
        <v>82</v>
      </c>
    </row>
    <row r="337" spans="1:65" s="2" customFormat="1" ht="19.5">
      <c r="A337" s="35"/>
      <c r="B337" s="36"/>
      <c r="C337" s="37"/>
      <c r="D337" s="194" t="s">
        <v>197</v>
      </c>
      <c r="E337" s="37"/>
      <c r="F337" s="225" t="s">
        <v>599</v>
      </c>
      <c r="G337" s="37"/>
      <c r="H337" s="37"/>
      <c r="I337" s="189"/>
      <c r="J337" s="37"/>
      <c r="K337" s="37"/>
      <c r="L337" s="40"/>
      <c r="M337" s="190"/>
      <c r="N337" s="191"/>
      <c r="O337" s="65"/>
      <c r="P337" s="65"/>
      <c r="Q337" s="65"/>
      <c r="R337" s="65"/>
      <c r="S337" s="65"/>
      <c r="T337" s="66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8" t="s">
        <v>197</v>
      </c>
      <c r="AU337" s="18" t="s">
        <v>82</v>
      </c>
    </row>
    <row r="338" spans="1:65" s="13" customFormat="1" ht="11.25">
      <c r="B338" s="192"/>
      <c r="C338" s="193"/>
      <c r="D338" s="194" t="s">
        <v>157</v>
      </c>
      <c r="E338" s="195" t="s">
        <v>19</v>
      </c>
      <c r="F338" s="196" t="s">
        <v>600</v>
      </c>
      <c r="G338" s="193"/>
      <c r="H338" s="197">
        <v>7.7350000000000003</v>
      </c>
      <c r="I338" s="198"/>
      <c r="J338" s="193"/>
      <c r="K338" s="193"/>
      <c r="L338" s="199"/>
      <c r="M338" s="200"/>
      <c r="N338" s="201"/>
      <c r="O338" s="201"/>
      <c r="P338" s="201"/>
      <c r="Q338" s="201"/>
      <c r="R338" s="201"/>
      <c r="S338" s="201"/>
      <c r="T338" s="202"/>
      <c r="AT338" s="203" t="s">
        <v>157</v>
      </c>
      <c r="AU338" s="203" t="s">
        <v>82</v>
      </c>
      <c r="AV338" s="13" t="s">
        <v>82</v>
      </c>
      <c r="AW338" s="13" t="s">
        <v>33</v>
      </c>
      <c r="AX338" s="13" t="s">
        <v>72</v>
      </c>
      <c r="AY338" s="203" t="s">
        <v>146</v>
      </c>
    </row>
    <row r="339" spans="1:65" s="13" customFormat="1" ht="11.25">
      <c r="B339" s="192"/>
      <c r="C339" s="193"/>
      <c r="D339" s="194" t="s">
        <v>157</v>
      </c>
      <c r="E339" s="195" t="s">
        <v>19</v>
      </c>
      <c r="F339" s="196" t="s">
        <v>601</v>
      </c>
      <c r="G339" s="193"/>
      <c r="H339" s="197">
        <v>3.8380000000000001</v>
      </c>
      <c r="I339" s="198"/>
      <c r="J339" s="193"/>
      <c r="K339" s="193"/>
      <c r="L339" s="199"/>
      <c r="M339" s="200"/>
      <c r="N339" s="201"/>
      <c r="O339" s="201"/>
      <c r="P339" s="201"/>
      <c r="Q339" s="201"/>
      <c r="R339" s="201"/>
      <c r="S339" s="201"/>
      <c r="T339" s="202"/>
      <c r="AT339" s="203" t="s">
        <v>157</v>
      </c>
      <c r="AU339" s="203" t="s">
        <v>82</v>
      </c>
      <c r="AV339" s="13" t="s">
        <v>82</v>
      </c>
      <c r="AW339" s="13" t="s">
        <v>33</v>
      </c>
      <c r="AX339" s="13" t="s">
        <v>72</v>
      </c>
      <c r="AY339" s="203" t="s">
        <v>146</v>
      </c>
    </row>
    <row r="340" spans="1:65" s="14" customFormat="1" ht="11.25">
      <c r="B340" s="204"/>
      <c r="C340" s="205"/>
      <c r="D340" s="194" t="s">
        <v>157</v>
      </c>
      <c r="E340" s="206" t="s">
        <v>19</v>
      </c>
      <c r="F340" s="207" t="s">
        <v>176</v>
      </c>
      <c r="G340" s="205"/>
      <c r="H340" s="208">
        <v>11.573</v>
      </c>
      <c r="I340" s="209"/>
      <c r="J340" s="205"/>
      <c r="K340" s="205"/>
      <c r="L340" s="210"/>
      <c r="M340" s="211"/>
      <c r="N340" s="212"/>
      <c r="O340" s="212"/>
      <c r="P340" s="212"/>
      <c r="Q340" s="212"/>
      <c r="R340" s="212"/>
      <c r="S340" s="212"/>
      <c r="T340" s="213"/>
      <c r="AT340" s="214" t="s">
        <v>157</v>
      </c>
      <c r="AU340" s="214" t="s">
        <v>82</v>
      </c>
      <c r="AV340" s="14" t="s">
        <v>153</v>
      </c>
      <c r="AW340" s="14" t="s">
        <v>33</v>
      </c>
      <c r="AX340" s="14" t="s">
        <v>80</v>
      </c>
      <c r="AY340" s="214" t="s">
        <v>146</v>
      </c>
    </row>
    <row r="341" spans="1:65" s="2" customFormat="1" ht="16.5" customHeight="1">
      <c r="A341" s="35"/>
      <c r="B341" s="36"/>
      <c r="C341" s="215" t="s">
        <v>602</v>
      </c>
      <c r="D341" s="215" t="s">
        <v>184</v>
      </c>
      <c r="E341" s="216" t="s">
        <v>603</v>
      </c>
      <c r="F341" s="217" t="s">
        <v>604</v>
      </c>
      <c r="G341" s="218" t="s">
        <v>151</v>
      </c>
      <c r="H341" s="219">
        <v>11.92</v>
      </c>
      <c r="I341" s="220"/>
      <c r="J341" s="221">
        <f>ROUND(I341*H341,2)</f>
        <v>0</v>
      </c>
      <c r="K341" s="217" t="s">
        <v>152</v>
      </c>
      <c r="L341" s="222"/>
      <c r="M341" s="223" t="s">
        <v>19</v>
      </c>
      <c r="N341" s="224" t="s">
        <v>43</v>
      </c>
      <c r="O341" s="65"/>
      <c r="P341" s="183">
        <f>O341*H341</f>
        <v>0</v>
      </c>
      <c r="Q341" s="183">
        <v>1E-4</v>
      </c>
      <c r="R341" s="183">
        <f>Q341*H341</f>
        <v>1.1920000000000001E-3</v>
      </c>
      <c r="S341" s="183">
        <v>0</v>
      </c>
      <c r="T341" s="184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85" t="s">
        <v>330</v>
      </c>
      <c r="AT341" s="185" t="s">
        <v>184</v>
      </c>
      <c r="AU341" s="185" t="s">
        <v>82</v>
      </c>
      <c r="AY341" s="18" t="s">
        <v>146</v>
      </c>
      <c r="BE341" s="186">
        <f>IF(N341="základní",J341,0)</f>
        <v>0</v>
      </c>
      <c r="BF341" s="186">
        <f>IF(N341="snížená",J341,0)</f>
        <v>0</v>
      </c>
      <c r="BG341" s="186">
        <f>IF(N341="zákl. přenesená",J341,0)</f>
        <v>0</v>
      </c>
      <c r="BH341" s="186">
        <f>IF(N341="sníž. přenesená",J341,0)</f>
        <v>0</v>
      </c>
      <c r="BI341" s="186">
        <f>IF(N341="nulová",J341,0)</f>
        <v>0</v>
      </c>
      <c r="BJ341" s="18" t="s">
        <v>80</v>
      </c>
      <c r="BK341" s="186">
        <f>ROUND(I341*H341,2)</f>
        <v>0</v>
      </c>
      <c r="BL341" s="18" t="s">
        <v>218</v>
      </c>
      <c r="BM341" s="185" t="s">
        <v>605</v>
      </c>
    </row>
    <row r="342" spans="1:65" s="13" customFormat="1" ht="11.25">
      <c r="B342" s="192"/>
      <c r="C342" s="193"/>
      <c r="D342" s="194" t="s">
        <v>157</v>
      </c>
      <c r="E342" s="193"/>
      <c r="F342" s="196" t="s">
        <v>606</v>
      </c>
      <c r="G342" s="193"/>
      <c r="H342" s="197">
        <v>11.92</v>
      </c>
      <c r="I342" s="198"/>
      <c r="J342" s="193"/>
      <c r="K342" s="193"/>
      <c r="L342" s="199"/>
      <c r="M342" s="200"/>
      <c r="N342" s="201"/>
      <c r="O342" s="201"/>
      <c r="P342" s="201"/>
      <c r="Q342" s="201"/>
      <c r="R342" s="201"/>
      <c r="S342" s="201"/>
      <c r="T342" s="202"/>
      <c r="AT342" s="203" t="s">
        <v>157</v>
      </c>
      <c r="AU342" s="203" t="s">
        <v>82</v>
      </c>
      <c r="AV342" s="13" t="s">
        <v>82</v>
      </c>
      <c r="AW342" s="13" t="s">
        <v>4</v>
      </c>
      <c r="AX342" s="13" t="s">
        <v>80</v>
      </c>
      <c r="AY342" s="203" t="s">
        <v>146</v>
      </c>
    </row>
    <row r="343" spans="1:65" s="2" customFormat="1" ht="24.2" customHeight="1">
      <c r="A343" s="35"/>
      <c r="B343" s="36"/>
      <c r="C343" s="174" t="s">
        <v>607</v>
      </c>
      <c r="D343" s="174" t="s">
        <v>148</v>
      </c>
      <c r="E343" s="175" t="s">
        <v>608</v>
      </c>
      <c r="F343" s="176" t="s">
        <v>609</v>
      </c>
      <c r="G343" s="177" t="s">
        <v>264</v>
      </c>
      <c r="H343" s="178">
        <v>1E-3</v>
      </c>
      <c r="I343" s="179"/>
      <c r="J343" s="180">
        <f>ROUND(I343*H343,2)</f>
        <v>0</v>
      </c>
      <c r="K343" s="176" t="s">
        <v>152</v>
      </c>
      <c r="L343" s="40"/>
      <c r="M343" s="181" t="s">
        <v>19</v>
      </c>
      <c r="N343" s="182" t="s">
        <v>43</v>
      </c>
      <c r="O343" s="65"/>
      <c r="P343" s="183">
        <f>O343*H343</f>
        <v>0</v>
      </c>
      <c r="Q343" s="183">
        <v>0</v>
      </c>
      <c r="R343" s="183">
        <f>Q343*H343</f>
        <v>0</v>
      </c>
      <c r="S343" s="183">
        <v>0</v>
      </c>
      <c r="T343" s="184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85" t="s">
        <v>218</v>
      </c>
      <c r="AT343" s="185" t="s">
        <v>148</v>
      </c>
      <c r="AU343" s="185" t="s">
        <v>82</v>
      </c>
      <c r="AY343" s="18" t="s">
        <v>146</v>
      </c>
      <c r="BE343" s="186">
        <f>IF(N343="základní",J343,0)</f>
        <v>0</v>
      </c>
      <c r="BF343" s="186">
        <f>IF(N343="snížená",J343,0)</f>
        <v>0</v>
      </c>
      <c r="BG343" s="186">
        <f>IF(N343="zákl. přenesená",J343,0)</f>
        <v>0</v>
      </c>
      <c r="BH343" s="186">
        <f>IF(N343="sníž. přenesená",J343,0)</f>
        <v>0</v>
      </c>
      <c r="BI343" s="186">
        <f>IF(N343="nulová",J343,0)</f>
        <v>0</v>
      </c>
      <c r="BJ343" s="18" t="s">
        <v>80</v>
      </c>
      <c r="BK343" s="186">
        <f>ROUND(I343*H343,2)</f>
        <v>0</v>
      </c>
      <c r="BL343" s="18" t="s">
        <v>218</v>
      </c>
      <c r="BM343" s="185" t="s">
        <v>610</v>
      </c>
    </row>
    <row r="344" spans="1:65" s="2" customFormat="1" ht="11.25">
      <c r="A344" s="35"/>
      <c r="B344" s="36"/>
      <c r="C344" s="37"/>
      <c r="D344" s="187" t="s">
        <v>155</v>
      </c>
      <c r="E344" s="37"/>
      <c r="F344" s="188" t="s">
        <v>611</v>
      </c>
      <c r="G344" s="37"/>
      <c r="H344" s="37"/>
      <c r="I344" s="189"/>
      <c r="J344" s="37"/>
      <c r="K344" s="37"/>
      <c r="L344" s="40"/>
      <c r="M344" s="227"/>
      <c r="N344" s="228"/>
      <c r="O344" s="229"/>
      <c r="P344" s="229"/>
      <c r="Q344" s="229"/>
      <c r="R344" s="229"/>
      <c r="S344" s="229"/>
      <c r="T344" s="230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155</v>
      </c>
      <c r="AU344" s="18" t="s">
        <v>82</v>
      </c>
    </row>
    <row r="345" spans="1:65" s="2" customFormat="1" ht="6.95" customHeight="1">
      <c r="A345" s="35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0"/>
      <c r="M345" s="35"/>
      <c r="O345" s="35"/>
      <c r="P345" s="35"/>
      <c r="Q345" s="35"/>
      <c r="R345" s="35"/>
      <c r="S345" s="35"/>
      <c r="T345" s="35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</row>
  </sheetData>
  <sheetProtection algorithmName="SHA-512" hashValue="NNWzscN0ZAyMJZKkB0n0HVi964DWUSgB0cFJM4oJichwGM0AilSW41/yCponEQW79RVO1QTbGPhqJFJrylaf+Q==" saltValue="99/x2rqU4ViYvsHwH4WlgUjiT5KLjA/qlB0YU+/2f1vRZNhZ69aXVh/cuPvxEyGHf9uZT9RLNQLd0U1Fy0l25w==" spinCount="100000" sheet="1" objects="1" scenarios="1" formatColumns="0" formatRows="0" autoFilter="0"/>
  <autoFilter ref="C94:K344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99" r:id="rId1"/>
    <hyperlink ref="F103" r:id="rId2"/>
    <hyperlink ref="F106" r:id="rId3"/>
    <hyperlink ref="F113" r:id="rId4"/>
    <hyperlink ref="F119" r:id="rId5"/>
    <hyperlink ref="F123" r:id="rId6"/>
    <hyperlink ref="F125" r:id="rId7"/>
    <hyperlink ref="F128" r:id="rId8"/>
    <hyperlink ref="F131" r:id="rId9"/>
    <hyperlink ref="F134" r:id="rId10"/>
    <hyperlink ref="F137" r:id="rId11"/>
    <hyperlink ref="F140" r:id="rId12"/>
    <hyperlink ref="F145" r:id="rId13"/>
    <hyperlink ref="F148" r:id="rId14"/>
    <hyperlink ref="F151" r:id="rId15"/>
    <hyperlink ref="F157" r:id="rId16"/>
    <hyperlink ref="F162" r:id="rId17"/>
    <hyperlink ref="F164" r:id="rId18"/>
    <hyperlink ref="F166" r:id="rId19"/>
    <hyperlink ref="F169" r:id="rId20"/>
    <hyperlink ref="F172" r:id="rId21"/>
    <hyperlink ref="F177" r:id="rId22"/>
    <hyperlink ref="F183" r:id="rId23"/>
    <hyperlink ref="F187" r:id="rId24"/>
    <hyperlink ref="F193" r:id="rId25"/>
    <hyperlink ref="F198" r:id="rId26"/>
    <hyperlink ref="F204" r:id="rId27"/>
    <hyperlink ref="F210" r:id="rId28"/>
    <hyperlink ref="F216" r:id="rId29"/>
    <hyperlink ref="F219" r:id="rId30"/>
    <hyperlink ref="F222" r:id="rId31"/>
    <hyperlink ref="F227" r:id="rId32"/>
    <hyperlink ref="F230" r:id="rId33"/>
    <hyperlink ref="F233" r:id="rId34"/>
    <hyperlink ref="F236" r:id="rId35"/>
    <hyperlink ref="F239" r:id="rId36"/>
    <hyperlink ref="F242" r:id="rId37"/>
    <hyperlink ref="F245" r:id="rId38"/>
    <hyperlink ref="F247" r:id="rId39"/>
    <hyperlink ref="F255" r:id="rId40"/>
    <hyperlink ref="F258" r:id="rId41"/>
    <hyperlink ref="F264" r:id="rId42"/>
    <hyperlink ref="F271" r:id="rId43"/>
    <hyperlink ref="F283" r:id="rId44"/>
    <hyperlink ref="F291" r:id="rId45"/>
    <hyperlink ref="F296" r:id="rId46"/>
    <hyperlink ref="F301" r:id="rId47"/>
    <hyperlink ref="F312" r:id="rId48"/>
    <hyperlink ref="F315" r:id="rId49"/>
    <hyperlink ref="F318" r:id="rId50"/>
    <hyperlink ref="F321" r:id="rId51"/>
    <hyperlink ref="F323" r:id="rId52"/>
    <hyperlink ref="F327" r:id="rId53"/>
    <hyperlink ref="F336" r:id="rId54"/>
    <hyperlink ref="F344" r:id="rId5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8" t="s">
        <v>85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108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2" t="str">
        <f>'Rekapitulace stavby'!K6</f>
        <v>Modernizace hlavního přepojovače</v>
      </c>
      <c r="F7" s="363"/>
      <c r="G7" s="363"/>
      <c r="H7" s="363"/>
      <c r="L7" s="21"/>
    </row>
    <row r="8" spans="1:46" s="2" customFormat="1" ht="12" customHeight="1">
      <c r="A8" s="35"/>
      <c r="B8" s="40"/>
      <c r="C8" s="35"/>
      <c r="D8" s="106" t="s">
        <v>109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612</v>
      </c>
      <c r="F9" s="365"/>
      <c r="G9" s="365"/>
      <c r="H9" s="36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4. 5. 2025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0"/>
      <c r="B27" s="111"/>
      <c r="C27" s="110"/>
      <c r="D27" s="110"/>
      <c r="E27" s="368" t="s">
        <v>37</v>
      </c>
      <c r="F27" s="368"/>
      <c r="G27" s="368"/>
      <c r="H27" s="36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ROUND(J86,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ROUND((SUM(BE86:BE128)),  2)</f>
        <v>0</v>
      </c>
      <c r="G33" s="35"/>
      <c r="H33" s="35"/>
      <c r="I33" s="119">
        <v>0.21</v>
      </c>
      <c r="J33" s="118">
        <f>ROUND(((SUM(BE86:BE128))*I33),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ROUND((SUM(BF86:BF128)),  2)</f>
        <v>0</v>
      </c>
      <c r="G34" s="35"/>
      <c r="H34" s="35"/>
      <c r="I34" s="119">
        <v>0.12</v>
      </c>
      <c r="J34" s="118">
        <f>ROUND(((SUM(BF86:BF128))*I34),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ROUND((SUM(BG86:BG128)),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ROUND((SUM(BH86:BH128)),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ROUND((SUM(BI86:BI128)),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9" t="str">
        <f>E7</f>
        <v>Modernizace hlavního přepojovače</v>
      </c>
      <c r="F48" s="370"/>
      <c r="G48" s="370"/>
      <c r="H48" s="370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2" t="str">
        <f>E9</f>
        <v>02 - VZT</v>
      </c>
      <c r="F50" s="371"/>
      <c r="G50" s="371"/>
      <c r="H50" s="371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Český rozhlas 385/13, Praha 2</v>
      </c>
      <c r="G52" s="37"/>
      <c r="H52" s="37"/>
      <c r="I52" s="30" t="s">
        <v>23</v>
      </c>
      <c r="J52" s="60" t="str">
        <f>IF(J12="","",J12)</f>
        <v>4. 5. 2025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Český rozhlas Vinohradská 1409/12, Praha 2</v>
      </c>
      <c r="G54" s="37"/>
      <c r="H54" s="37"/>
      <c r="I54" s="30" t="s">
        <v>31</v>
      </c>
      <c r="J54" s="33" t="str">
        <f>E21</f>
        <v>Ing. Jaroslav Borovička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Milan Dušek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112</v>
      </c>
      <c r="D57" s="132"/>
      <c r="E57" s="132"/>
      <c r="F57" s="132"/>
      <c r="G57" s="132"/>
      <c r="H57" s="132"/>
      <c r="I57" s="132"/>
      <c r="J57" s="133" t="s">
        <v>113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J86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114</v>
      </c>
    </row>
    <row r="60" spans="1:47" s="9" customFormat="1" ht="24.95" customHeight="1">
      <c r="B60" s="135"/>
      <c r="C60" s="136"/>
      <c r="D60" s="137" t="s">
        <v>613</v>
      </c>
      <c r="E60" s="138"/>
      <c r="F60" s="138"/>
      <c r="G60" s="138"/>
      <c r="H60" s="138"/>
      <c r="I60" s="138"/>
      <c r="J60" s="139">
        <f>J87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614</v>
      </c>
      <c r="E61" s="144"/>
      <c r="F61" s="144"/>
      <c r="G61" s="144"/>
      <c r="H61" s="144"/>
      <c r="I61" s="144"/>
      <c r="J61" s="145">
        <f>J88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615</v>
      </c>
      <c r="E62" s="144"/>
      <c r="F62" s="144"/>
      <c r="G62" s="144"/>
      <c r="H62" s="144"/>
      <c r="I62" s="144"/>
      <c r="J62" s="145">
        <f>J95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616</v>
      </c>
      <c r="E63" s="144"/>
      <c r="F63" s="144"/>
      <c r="G63" s="144"/>
      <c r="H63" s="144"/>
      <c r="I63" s="144"/>
      <c r="J63" s="145">
        <f>J103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617</v>
      </c>
      <c r="E64" s="144"/>
      <c r="F64" s="144"/>
      <c r="G64" s="144"/>
      <c r="H64" s="144"/>
      <c r="I64" s="144"/>
      <c r="J64" s="145">
        <f>J117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618</v>
      </c>
      <c r="E65" s="144"/>
      <c r="F65" s="144"/>
      <c r="G65" s="144"/>
      <c r="H65" s="144"/>
      <c r="I65" s="144"/>
      <c r="J65" s="145">
        <f>J120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619</v>
      </c>
      <c r="E66" s="144"/>
      <c r="F66" s="144"/>
      <c r="G66" s="144"/>
      <c r="H66" s="144"/>
      <c r="I66" s="144"/>
      <c r="J66" s="145">
        <f>J125</f>
        <v>0</v>
      </c>
      <c r="K66" s="142"/>
      <c r="L66" s="146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131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69" t="str">
        <f>E7</f>
        <v>Modernizace hlavního přepojovače</v>
      </c>
      <c r="F76" s="370"/>
      <c r="G76" s="370"/>
      <c r="H76" s="370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109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22" t="str">
        <f>E9</f>
        <v>02 - VZT</v>
      </c>
      <c r="F78" s="371"/>
      <c r="G78" s="371"/>
      <c r="H78" s="371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F12</f>
        <v>Český rozhlas 385/13, Praha 2</v>
      </c>
      <c r="G80" s="37"/>
      <c r="H80" s="37"/>
      <c r="I80" s="30" t="s">
        <v>23</v>
      </c>
      <c r="J80" s="60" t="str">
        <f>IF(J12="","",J12)</f>
        <v>4. 5. 2025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7" customHeight="1">
      <c r="A82" s="35"/>
      <c r="B82" s="36"/>
      <c r="C82" s="30" t="s">
        <v>25</v>
      </c>
      <c r="D82" s="37"/>
      <c r="E82" s="37"/>
      <c r="F82" s="28" t="str">
        <f>E15</f>
        <v>Český rozhlas Vinohradská 1409/12, Praha 2</v>
      </c>
      <c r="G82" s="37"/>
      <c r="H82" s="37"/>
      <c r="I82" s="30" t="s">
        <v>31</v>
      </c>
      <c r="J82" s="33" t="str">
        <f>E21</f>
        <v>Ing. Jaroslav Borovička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29</v>
      </c>
      <c r="D83" s="37"/>
      <c r="E83" s="37"/>
      <c r="F83" s="28" t="str">
        <f>IF(E18="","",E18)</f>
        <v>Vyplň údaj</v>
      </c>
      <c r="G83" s="37"/>
      <c r="H83" s="37"/>
      <c r="I83" s="30" t="s">
        <v>34</v>
      </c>
      <c r="J83" s="33" t="str">
        <f>E24</f>
        <v>Ing. Milan Dušek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47"/>
      <c r="B85" s="148"/>
      <c r="C85" s="149" t="s">
        <v>132</v>
      </c>
      <c r="D85" s="150" t="s">
        <v>57</v>
      </c>
      <c r="E85" s="150" t="s">
        <v>53</v>
      </c>
      <c r="F85" s="150" t="s">
        <v>54</v>
      </c>
      <c r="G85" s="150" t="s">
        <v>133</v>
      </c>
      <c r="H85" s="150" t="s">
        <v>134</v>
      </c>
      <c r="I85" s="150" t="s">
        <v>135</v>
      </c>
      <c r="J85" s="150" t="s">
        <v>113</v>
      </c>
      <c r="K85" s="151" t="s">
        <v>136</v>
      </c>
      <c r="L85" s="152"/>
      <c r="M85" s="69" t="s">
        <v>19</v>
      </c>
      <c r="N85" s="70" t="s">
        <v>42</v>
      </c>
      <c r="O85" s="70" t="s">
        <v>137</v>
      </c>
      <c r="P85" s="70" t="s">
        <v>138</v>
      </c>
      <c r="Q85" s="70" t="s">
        <v>139</v>
      </c>
      <c r="R85" s="70" t="s">
        <v>140</v>
      </c>
      <c r="S85" s="70" t="s">
        <v>141</v>
      </c>
      <c r="T85" s="71" t="s">
        <v>142</v>
      </c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</row>
    <row r="86" spans="1:65" s="2" customFormat="1" ht="22.9" customHeight="1">
      <c r="A86" s="35"/>
      <c r="B86" s="36"/>
      <c r="C86" s="76" t="s">
        <v>143</v>
      </c>
      <c r="D86" s="37"/>
      <c r="E86" s="37"/>
      <c r="F86" s="37"/>
      <c r="G86" s="37"/>
      <c r="H86" s="37"/>
      <c r="I86" s="37"/>
      <c r="J86" s="153">
        <f>BK86</f>
        <v>0</v>
      </c>
      <c r="K86" s="37"/>
      <c r="L86" s="40"/>
      <c r="M86" s="72"/>
      <c r="N86" s="154"/>
      <c r="O86" s="73"/>
      <c r="P86" s="155">
        <f>P87</f>
        <v>0</v>
      </c>
      <c r="Q86" s="73"/>
      <c r="R86" s="155">
        <f>R87</f>
        <v>0</v>
      </c>
      <c r="S86" s="73"/>
      <c r="T86" s="156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71</v>
      </c>
      <c r="AU86" s="18" t="s">
        <v>114</v>
      </c>
      <c r="BK86" s="157">
        <f>BK87</f>
        <v>0</v>
      </c>
    </row>
    <row r="87" spans="1:65" s="12" customFormat="1" ht="25.9" customHeight="1">
      <c r="B87" s="158"/>
      <c r="C87" s="159"/>
      <c r="D87" s="160" t="s">
        <v>71</v>
      </c>
      <c r="E87" s="161" t="s">
        <v>620</v>
      </c>
      <c r="F87" s="161" t="s">
        <v>621</v>
      </c>
      <c r="G87" s="159"/>
      <c r="H87" s="159"/>
      <c r="I87" s="162"/>
      <c r="J87" s="163">
        <f>BK87</f>
        <v>0</v>
      </c>
      <c r="K87" s="159"/>
      <c r="L87" s="164"/>
      <c r="M87" s="165"/>
      <c r="N87" s="166"/>
      <c r="O87" s="166"/>
      <c r="P87" s="167">
        <f>P88+P95+P103+P117+P120+P125</f>
        <v>0</v>
      </c>
      <c r="Q87" s="166"/>
      <c r="R87" s="167">
        <f>R88+R95+R103+R117+R120+R125</f>
        <v>0</v>
      </c>
      <c r="S87" s="166"/>
      <c r="T87" s="168">
        <f>T88+T95+T103+T117+T120+T125</f>
        <v>0</v>
      </c>
      <c r="AR87" s="169" t="s">
        <v>82</v>
      </c>
      <c r="AT87" s="170" t="s">
        <v>71</v>
      </c>
      <c r="AU87" s="170" t="s">
        <v>72</v>
      </c>
      <c r="AY87" s="169" t="s">
        <v>146</v>
      </c>
      <c r="BK87" s="171">
        <f>BK88+BK95+BK103+BK117+BK120+BK125</f>
        <v>0</v>
      </c>
    </row>
    <row r="88" spans="1:65" s="12" customFormat="1" ht="22.9" customHeight="1">
      <c r="B88" s="158"/>
      <c r="C88" s="159"/>
      <c r="D88" s="160" t="s">
        <v>71</v>
      </c>
      <c r="E88" s="172" t="s">
        <v>622</v>
      </c>
      <c r="F88" s="172" t="s">
        <v>623</v>
      </c>
      <c r="G88" s="159"/>
      <c r="H88" s="159"/>
      <c r="I88" s="162"/>
      <c r="J88" s="173">
        <f>BK88</f>
        <v>0</v>
      </c>
      <c r="K88" s="159"/>
      <c r="L88" s="164"/>
      <c r="M88" s="165"/>
      <c r="N88" s="166"/>
      <c r="O88" s="166"/>
      <c r="P88" s="167">
        <f>SUM(P89:P94)</f>
        <v>0</v>
      </c>
      <c r="Q88" s="166"/>
      <c r="R88" s="167">
        <f>SUM(R89:R94)</f>
        <v>0</v>
      </c>
      <c r="S88" s="166"/>
      <c r="T88" s="168">
        <f>SUM(T89:T94)</f>
        <v>0</v>
      </c>
      <c r="AR88" s="169" t="s">
        <v>80</v>
      </c>
      <c r="AT88" s="170" t="s">
        <v>71</v>
      </c>
      <c r="AU88" s="170" t="s">
        <v>80</v>
      </c>
      <c r="AY88" s="169" t="s">
        <v>146</v>
      </c>
      <c r="BK88" s="171">
        <f>SUM(BK89:BK94)</f>
        <v>0</v>
      </c>
    </row>
    <row r="89" spans="1:65" s="2" customFormat="1" ht="16.5" customHeight="1">
      <c r="A89" s="35"/>
      <c r="B89" s="36"/>
      <c r="C89" s="174" t="s">
        <v>80</v>
      </c>
      <c r="D89" s="174" t="s">
        <v>148</v>
      </c>
      <c r="E89" s="175" t="s">
        <v>624</v>
      </c>
      <c r="F89" s="176" t="s">
        <v>625</v>
      </c>
      <c r="G89" s="177" t="s">
        <v>510</v>
      </c>
      <c r="H89" s="178">
        <v>4</v>
      </c>
      <c r="I89" s="179"/>
      <c r="J89" s="180">
        <f t="shared" ref="J89:J94" si="0">ROUND(I89*H89,2)</f>
        <v>0</v>
      </c>
      <c r="K89" s="176" t="s">
        <v>19</v>
      </c>
      <c r="L89" s="40"/>
      <c r="M89" s="181" t="s">
        <v>19</v>
      </c>
      <c r="N89" s="182" t="s">
        <v>43</v>
      </c>
      <c r="O89" s="65"/>
      <c r="P89" s="183">
        <f t="shared" ref="P89:P94" si="1">O89*H89</f>
        <v>0</v>
      </c>
      <c r="Q89" s="183">
        <v>0</v>
      </c>
      <c r="R89" s="183">
        <f t="shared" ref="R89:R94" si="2">Q89*H89</f>
        <v>0</v>
      </c>
      <c r="S89" s="183">
        <v>0</v>
      </c>
      <c r="T89" s="184">
        <f t="shared" ref="T89:T94" si="3"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218</v>
      </c>
      <c r="AT89" s="185" t="s">
        <v>148</v>
      </c>
      <c r="AU89" s="185" t="s">
        <v>82</v>
      </c>
      <c r="AY89" s="18" t="s">
        <v>146</v>
      </c>
      <c r="BE89" s="186">
        <f t="shared" ref="BE89:BE94" si="4">IF(N89="základní",J89,0)</f>
        <v>0</v>
      </c>
      <c r="BF89" s="186">
        <f t="shared" ref="BF89:BF94" si="5">IF(N89="snížená",J89,0)</f>
        <v>0</v>
      </c>
      <c r="BG89" s="186">
        <f t="shared" ref="BG89:BG94" si="6">IF(N89="zákl. přenesená",J89,0)</f>
        <v>0</v>
      </c>
      <c r="BH89" s="186">
        <f t="shared" ref="BH89:BH94" si="7">IF(N89="sníž. přenesená",J89,0)</f>
        <v>0</v>
      </c>
      <c r="BI89" s="186">
        <f t="shared" ref="BI89:BI94" si="8">IF(N89="nulová",J89,0)</f>
        <v>0</v>
      </c>
      <c r="BJ89" s="18" t="s">
        <v>80</v>
      </c>
      <c r="BK89" s="186">
        <f t="shared" ref="BK89:BK94" si="9">ROUND(I89*H89,2)</f>
        <v>0</v>
      </c>
      <c r="BL89" s="18" t="s">
        <v>218</v>
      </c>
      <c r="BM89" s="185" t="s">
        <v>82</v>
      </c>
    </row>
    <row r="90" spans="1:65" s="2" customFormat="1" ht="16.5" customHeight="1">
      <c r="A90" s="35"/>
      <c r="B90" s="36"/>
      <c r="C90" s="174" t="s">
        <v>82</v>
      </c>
      <c r="D90" s="174" t="s">
        <v>148</v>
      </c>
      <c r="E90" s="175" t="s">
        <v>626</v>
      </c>
      <c r="F90" s="176" t="s">
        <v>627</v>
      </c>
      <c r="G90" s="177" t="s">
        <v>510</v>
      </c>
      <c r="H90" s="178">
        <v>2</v>
      </c>
      <c r="I90" s="179"/>
      <c r="J90" s="180">
        <f t="shared" si="0"/>
        <v>0</v>
      </c>
      <c r="K90" s="176" t="s">
        <v>19</v>
      </c>
      <c r="L90" s="40"/>
      <c r="M90" s="181" t="s">
        <v>19</v>
      </c>
      <c r="N90" s="182" t="s">
        <v>43</v>
      </c>
      <c r="O90" s="65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218</v>
      </c>
      <c r="AT90" s="185" t="s">
        <v>148</v>
      </c>
      <c r="AU90" s="185" t="s">
        <v>82</v>
      </c>
      <c r="AY90" s="18" t="s">
        <v>146</v>
      </c>
      <c r="BE90" s="186">
        <f t="shared" si="4"/>
        <v>0</v>
      </c>
      <c r="BF90" s="186">
        <f t="shared" si="5"/>
        <v>0</v>
      </c>
      <c r="BG90" s="186">
        <f t="shared" si="6"/>
        <v>0</v>
      </c>
      <c r="BH90" s="186">
        <f t="shared" si="7"/>
        <v>0</v>
      </c>
      <c r="BI90" s="186">
        <f t="shared" si="8"/>
        <v>0</v>
      </c>
      <c r="BJ90" s="18" t="s">
        <v>80</v>
      </c>
      <c r="BK90" s="186">
        <f t="shared" si="9"/>
        <v>0</v>
      </c>
      <c r="BL90" s="18" t="s">
        <v>218</v>
      </c>
      <c r="BM90" s="185" t="s">
        <v>153</v>
      </c>
    </row>
    <row r="91" spans="1:65" s="2" customFormat="1" ht="16.5" customHeight="1">
      <c r="A91" s="35"/>
      <c r="B91" s="36"/>
      <c r="C91" s="174" t="s">
        <v>166</v>
      </c>
      <c r="D91" s="174" t="s">
        <v>148</v>
      </c>
      <c r="E91" s="175" t="s">
        <v>628</v>
      </c>
      <c r="F91" s="176" t="s">
        <v>629</v>
      </c>
      <c r="G91" s="177" t="s">
        <v>230</v>
      </c>
      <c r="H91" s="178">
        <v>2</v>
      </c>
      <c r="I91" s="179"/>
      <c r="J91" s="180">
        <f t="shared" si="0"/>
        <v>0</v>
      </c>
      <c r="K91" s="176" t="s">
        <v>19</v>
      </c>
      <c r="L91" s="40"/>
      <c r="M91" s="181" t="s">
        <v>19</v>
      </c>
      <c r="N91" s="182" t="s">
        <v>43</v>
      </c>
      <c r="O91" s="65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218</v>
      </c>
      <c r="AT91" s="185" t="s">
        <v>148</v>
      </c>
      <c r="AU91" s="185" t="s">
        <v>82</v>
      </c>
      <c r="AY91" s="18" t="s">
        <v>146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18" t="s">
        <v>80</v>
      </c>
      <c r="BK91" s="186">
        <f t="shared" si="9"/>
        <v>0</v>
      </c>
      <c r="BL91" s="18" t="s">
        <v>218</v>
      </c>
      <c r="BM91" s="185" t="s">
        <v>159</v>
      </c>
    </row>
    <row r="92" spans="1:65" s="2" customFormat="1" ht="16.5" customHeight="1">
      <c r="A92" s="35"/>
      <c r="B92" s="36"/>
      <c r="C92" s="174" t="s">
        <v>153</v>
      </c>
      <c r="D92" s="174" t="s">
        <v>148</v>
      </c>
      <c r="E92" s="175" t="s">
        <v>630</v>
      </c>
      <c r="F92" s="176" t="s">
        <v>631</v>
      </c>
      <c r="G92" s="177" t="s">
        <v>151</v>
      </c>
      <c r="H92" s="178">
        <v>30</v>
      </c>
      <c r="I92" s="179"/>
      <c r="J92" s="180">
        <f t="shared" si="0"/>
        <v>0</v>
      </c>
      <c r="K92" s="176" t="s">
        <v>19</v>
      </c>
      <c r="L92" s="40"/>
      <c r="M92" s="181" t="s">
        <v>19</v>
      </c>
      <c r="N92" s="182" t="s">
        <v>43</v>
      </c>
      <c r="O92" s="65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218</v>
      </c>
      <c r="AT92" s="185" t="s">
        <v>148</v>
      </c>
      <c r="AU92" s="185" t="s">
        <v>82</v>
      </c>
      <c r="AY92" s="18" t="s">
        <v>146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18" t="s">
        <v>80</v>
      </c>
      <c r="BK92" s="186">
        <f t="shared" si="9"/>
        <v>0</v>
      </c>
      <c r="BL92" s="18" t="s">
        <v>218</v>
      </c>
      <c r="BM92" s="185" t="s">
        <v>187</v>
      </c>
    </row>
    <row r="93" spans="1:65" s="2" customFormat="1" ht="16.5" customHeight="1">
      <c r="A93" s="35"/>
      <c r="B93" s="36"/>
      <c r="C93" s="174" t="s">
        <v>177</v>
      </c>
      <c r="D93" s="174" t="s">
        <v>148</v>
      </c>
      <c r="E93" s="175" t="s">
        <v>632</v>
      </c>
      <c r="F93" s="176" t="s">
        <v>633</v>
      </c>
      <c r="G93" s="177" t="s">
        <v>536</v>
      </c>
      <c r="H93" s="178">
        <v>15</v>
      </c>
      <c r="I93" s="179"/>
      <c r="J93" s="180">
        <f t="shared" si="0"/>
        <v>0</v>
      </c>
      <c r="K93" s="176" t="s">
        <v>19</v>
      </c>
      <c r="L93" s="40"/>
      <c r="M93" s="181" t="s">
        <v>19</v>
      </c>
      <c r="N93" s="182" t="s">
        <v>43</v>
      </c>
      <c r="O93" s="65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218</v>
      </c>
      <c r="AT93" s="185" t="s">
        <v>148</v>
      </c>
      <c r="AU93" s="185" t="s">
        <v>82</v>
      </c>
      <c r="AY93" s="18" t="s">
        <v>146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80</v>
      </c>
      <c r="BK93" s="186">
        <f t="shared" si="9"/>
        <v>0</v>
      </c>
      <c r="BL93" s="18" t="s">
        <v>218</v>
      </c>
      <c r="BM93" s="185" t="s">
        <v>209</v>
      </c>
    </row>
    <row r="94" spans="1:65" s="2" customFormat="1" ht="16.5" customHeight="1">
      <c r="A94" s="35"/>
      <c r="B94" s="36"/>
      <c r="C94" s="174" t="s">
        <v>159</v>
      </c>
      <c r="D94" s="174" t="s">
        <v>148</v>
      </c>
      <c r="E94" s="175" t="s">
        <v>634</v>
      </c>
      <c r="F94" s="176" t="s">
        <v>635</v>
      </c>
      <c r="G94" s="177" t="s">
        <v>536</v>
      </c>
      <c r="H94" s="178">
        <v>30</v>
      </c>
      <c r="I94" s="179"/>
      <c r="J94" s="180">
        <f t="shared" si="0"/>
        <v>0</v>
      </c>
      <c r="K94" s="176" t="s">
        <v>19</v>
      </c>
      <c r="L94" s="40"/>
      <c r="M94" s="181" t="s">
        <v>19</v>
      </c>
      <c r="N94" s="182" t="s">
        <v>43</v>
      </c>
      <c r="O94" s="65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218</v>
      </c>
      <c r="AT94" s="185" t="s">
        <v>148</v>
      </c>
      <c r="AU94" s="185" t="s">
        <v>82</v>
      </c>
      <c r="AY94" s="18" t="s">
        <v>146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80</v>
      </c>
      <c r="BK94" s="186">
        <f t="shared" si="9"/>
        <v>0</v>
      </c>
      <c r="BL94" s="18" t="s">
        <v>218</v>
      </c>
      <c r="BM94" s="185" t="s">
        <v>8</v>
      </c>
    </row>
    <row r="95" spans="1:65" s="12" customFormat="1" ht="22.9" customHeight="1">
      <c r="B95" s="158"/>
      <c r="C95" s="159"/>
      <c r="D95" s="160" t="s">
        <v>71</v>
      </c>
      <c r="E95" s="172" t="s">
        <v>636</v>
      </c>
      <c r="F95" s="172" t="s">
        <v>637</v>
      </c>
      <c r="G95" s="159"/>
      <c r="H95" s="159"/>
      <c r="I95" s="162"/>
      <c r="J95" s="173">
        <f>BK95</f>
        <v>0</v>
      </c>
      <c r="K95" s="159"/>
      <c r="L95" s="164"/>
      <c r="M95" s="165"/>
      <c r="N95" s="166"/>
      <c r="O95" s="166"/>
      <c r="P95" s="167">
        <f>SUM(P96:P102)</f>
        <v>0</v>
      </c>
      <c r="Q95" s="166"/>
      <c r="R95" s="167">
        <f>SUM(R96:R102)</f>
        <v>0</v>
      </c>
      <c r="S95" s="166"/>
      <c r="T95" s="168">
        <f>SUM(T96:T102)</f>
        <v>0</v>
      </c>
      <c r="AR95" s="169" t="s">
        <v>80</v>
      </c>
      <c r="AT95" s="170" t="s">
        <v>71</v>
      </c>
      <c r="AU95" s="170" t="s">
        <v>80</v>
      </c>
      <c r="AY95" s="169" t="s">
        <v>146</v>
      </c>
      <c r="BK95" s="171">
        <f>SUM(BK96:BK102)</f>
        <v>0</v>
      </c>
    </row>
    <row r="96" spans="1:65" s="2" customFormat="1" ht="16.5" customHeight="1">
      <c r="A96" s="35"/>
      <c r="B96" s="36"/>
      <c r="C96" s="174" t="s">
        <v>192</v>
      </c>
      <c r="D96" s="174" t="s">
        <v>148</v>
      </c>
      <c r="E96" s="175" t="s">
        <v>638</v>
      </c>
      <c r="F96" s="176" t="s">
        <v>639</v>
      </c>
      <c r="G96" s="177" t="s">
        <v>510</v>
      </c>
      <c r="H96" s="178">
        <v>1</v>
      </c>
      <c r="I96" s="179"/>
      <c r="J96" s="180">
        <f>ROUND(I96*H96,2)</f>
        <v>0</v>
      </c>
      <c r="K96" s="176" t="s">
        <v>19</v>
      </c>
      <c r="L96" s="40"/>
      <c r="M96" s="181" t="s">
        <v>19</v>
      </c>
      <c r="N96" s="182" t="s">
        <v>43</v>
      </c>
      <c r="O96" s="65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218</v>
      </c>
      <c r="AT96" s="185" t="s">
        <v>148</v>
      </c>
      <c r="AU96" s="185" t="s">
        <v>82</v>
      </c>
      <c r="AY96" s="18" t="s">
        <v>146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80</v>
      </c>
      <c r="BK96" s="186">
        <f>ROUND(I96*H96,2)</f>
        <v>0</v>
      </c>
      <c r="BL96" s="18" t="s">
        <v>218</v>
      </c>
      <c r="BM96" s="185" t="s">
        <v>234</v>
      </c>
    </row>
    <row r="97" spans="1:65" s="2" customFormat="1" ht="117">
      <c r="A97" s="35"/>
      <c r="B97" s="36"/>
      <c r="C97" s="37"/>
      <c r="D97" s="194" t="s">
        <v>197</v>
      </c>
      <c r="E97" s="37"/>
      <c r="F97" s="225" t="s">
        <v>640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197</v>
      </c>
      <c r="AU97" s="18" t="s">
        <v>82</v>
      </c>
    </row>
    <row r="98" spans="1:65" s="2" customFormat="1" ht="16.5" customHeight="1">
      <c r="A98" s="35"/>
      <c r="B98" s="36"/>
      <c r="C98" s="174" t="s">
        <v>187</v>
      </c>
      <c r="D98" s="174" t="s">
        <v>148</v>
      </c>
      <c r="E98" s="175" t="s">
        <v>641</v>
      </c>
      <c r="F98" s="176" t="s">
        <v>642</v>
      </c>
      <c r="G98" s="177" t="s">
        <v>510</v>
      </c>
      <c r="H98" s="178">
        <v>10</v>
      </c>
      <c r="I98" s="179"/>
      <c r="J98" s="180">
        <f>ROUND(I98*H98,2)</f>
        <v>0</v>
      </c>
      <c r="K98" s="176" t="s">
        <v>19</v>
      </c>
      <c r="L98" s="40"/>
      <c r="M98" s="181" t="s">
        <v>19</v>
      </c>
      <c r="N98" s="182" t="s">
        <v>43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218</v>
      </c>
      <c r="AT98" s="185" t="s">
        <v>148</v>
      </c>
      <c r="AU98" s="185" t="s">
        <v>82</v>
      </c>
      <c r="AY98" s="18" t="s">
        <v>146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80</v>
      </c>
      <c r="BK98" s="186">
        <f>ROUND(I98*H98,2)</f>
        <v>0</v>
      </c>
      <c r="BL98" s="18" t="s">
        <v>218</v>
      </c>
      <c r="BM98" s="185" t="s">
        <v>218</v>
      </c>
    </row>
    <row r="99" spans="1:65" s="2" customFormat="1" ht="16.5" customHeight="1">
      <c r="A99" s="35"/>
      <c r="B99" s="36"/>
      <c r="C99" s="174" t="s">
        <v>190</v>
      </c>
      <c r="D99" s="174" t="s">
        <v>148</v>
      </c>
      <c r="E99" s="175" t="s">
        <v>643</v>
      </c>
      <c r="F99" s="176" t="s">
        <v>644</v>
      </c>
      <c r="G99" s="177" t="s">
        <v>151</v>
      </c>
      <c r="H99" s="178">
        <v>8</v>
      </c>
      <c r="I99" s="179"/>
      <c r="J99" s="180">
        <f>ROUND(I99*H99,2)</f>
        <v>0</v>
      </c>
      <c r="K99" s="176" t="s">
        <v>19</v>
      </c>
      <c r="L99" s="40"/>
      <c r="M99" s="181" t="s">
        <v>19</v>
      </c>
      <c r="N99" s="182" t="s">
        <v>43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218</v>
      </c>
      <c r="AT99" s="185" t="s">
        <v>148</v>
      </c>
      <c r="AU99" s="185" t="s">
        <v>82</v>
      </c>
      <c r="AY99" s="18" t="s">
        <v>146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80</v>
      </c>
      <c r="BK99" s="186">
        <f>ROUND(I99*H99,2)</f>
        <v>0</v>
      </c>
      <c r="BL99" s="18" t="s">
        <v>218</v>
      </c>
      <c r="BM99" s="185" t="s">
        <v>261</v>
      </c>
    </row>
    <row r="100" spans="1:65" s="2" customFormat="1" ht="16.5" customHeight="1">
      <c r="A100" s="35"/>
      <c r="B100" s="36"/>
      <c r="C100" s="174" t="s">
        <v>209</v>
      </c>
      <c r="D100" s="174" t="s">
        <v>148</v>
      </c>
      <c r="E100" s="175" t="s">
        <v>645</v>
      </c>
      <c r="F100" s="176" t="s">
        <v>646</v>
      </c>
      <c r="G100" s="177" t="s">
        <v>151</v>
      </c>
      <c r="H100" s="178">
        <v>16</v>
      </c>
      <c r="I100" s="179"/>
      <c r="J100" s="180">
        <f>ROUND(I100*H100,2)</f>
        <v>0</v>
      </c>
      <c r="K100" s="176" t="s">
        <v>19</v>
      </c>
      <c r="L100" s="40"/>
      <c r="M100" s="181" t="s">
        <v>19</v>
      </c>
      <c r="N100" s="182" t="s">
        <v>43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218</v>
      </c>
      <c r="AT100" s="185" t="s">
        <v>148</v>
      </c>
      <c r="AU100" s="185" t="s">
        <v>82</v>
      </c>
      <c r="AY100" s="18" t="s">
        <v>146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80</v>
      </c>
      <c r="BK100" s="186">
        <f>ROUND(I100*H100,2)</f>
        <v>0</v>
      </c>
      <c r="BL100" s="18" t="s">
        <v>218</v>
      </c>
      <c r="BM100" s="185" t="s">
        <v>274</v>
      </c>
    </row>
    <row r="101" spans="1:65" s="2" customFormat="1" ht="16.5" customHeight="1">
      <c r="A101" s="35"/>
      <c r="B101" s="36"/>
      <c r="C101" s="174" t="s">
        <v>215</v>
      </c>
      <c r="D101" s="174" t="s">
        <v>148</v>
      </c>
      <c r="E101" s="175" t="s">
        <v>647</v>
      </c>
      <c r="F101" s="176" t="s">
        <v>633</v>
      </c>
      <c r="G101" s="177" t="s">
        <v>536</v>
      </c>
      <c r="H101" s="178">
        <v>20</v>
      </c>
      <c r="I101" s="179"/>
      <c r="J101" s="180">
        <f>ROUND(I101*H101,2)</f>
        <v>0</v>
      </c>
      <c r="K101" s="176" t="s">
        <v>19</v>
      </c>
      <c r="L101" s="40"/>
      <c r="M101" s="181" t="s">
        <v>19</v>
      </c>
      <c r="N101" s="182" t="s">
        <v>43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218</v>
      </c>
      <c r="AT101" s="185" t="s">
        <v>148</v>
      </c>
      <c r="AU101" s="185" t="s">
        <v>82</v>
      </c>
      <c r="AY101" s="18" t="s">
        <v>146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80</v>
      </c>
      <c r="BK101" s="186">
        <f>ROUND(I101*H101,2)</f>
        <v>0</v>
      </c>
      <c r="BL101" s="18" t="s">
        <v>218</v>
      </c>
      <c r="BM101" s="185" t="s">
        <v>284</v>
      </c>
    </row>
    <row r="102" spans="1:65" s="2" customFormat="1" ht="16.5" customHeight="1">
      <c r="A102" s="35"/>
      <c r="B102" s="36"/>
      <c r="C102" s="174" t="s">
        <v>8</v>
      </c>
      <c r="D102" s="174" t="s">
        <v>148</v>
      </c>
      <c r="E102" s="175" t="s">
        <v>648</v>
      </c>
      <c r="F102" s="176" t="s">
        <v>635</v>
      </c>
      <c r="G102" s="177" t="s">
        <v>536</v>
      </c>
      <c r="H102" s="178">
        <v>40</v>
      </c>
      <c r="I102" s="179"/>
      <c r="J102" s="180">
        <f>ROUND(I102*H102,2)</f>
        <v>0</v>
      </c>
      <c r="K102" s="176" t="s">
        <v>19</v>
      </c>
      <c r="L102" s="40"/>
      <c r="M102" s="181" t="s">
        <v>19</v>
      </c>
      <c r="N102" s="182" t="s">
        <v>43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218</v>
      </c>
      <c r="AT102" s="185" t="s">
        <v>148</v>
      </c>
      <c r="AU102" s="185" t="s">
        <v>82</v>
      </c>
      <c r="AY102" s="18" t="s">
        <v>146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80</v>
      </c>
      <c r="BK102" s="186">
        <f>ROUND(I102*H102,2)</f>
        <v>0</v>
      </c>
      <c r="BL102" s="18" t="s">
        <v>218</v>
      </c>
      <c r="BM102" s="185" t="s">
        <v>300</v>
      </c>
    </row>
    <row r="103" spans="1:65" s="12" customFormat="1" ht="22.9" customHeight="1">
      <c r="B103" s="158"/>
      <c r="C103" s="159"/>
      <c r="D103" s="160" t="s">
        <v>71</v>
      </c>
      <c r="E103" s="172" t="s">
        <v>649</v>
      </c>
      <c r="F103" s="172" t="s">
        <v>650</v>
      </c>
      <c r="G103" s="159"/>
      <c r="H103" s="159"/>
      <c r="I103" s="162"/>
      <c r="J103" s="173">
        <f>BK103</f>
        <v>0</v>
      </c>
      <c r="K103" s="159"/>
      <c r="L103" s="164"/>
      <c r="M103" s="165"/>
      <c r="N103" s="166"/>
      <c r="O103" s="166"/>
      <c r="P103" s="167">
        <f>SUM(P104:P116)</f>
        <v>0</v>
      </c>
      <c r="Q103" s="166"/>
      <c r="R103" s="167">
        <f>SUM(R104:R116)</f>
        <v>0</v>
      </c>
      <c r="S103" s="166"/>
      <c r="T103" s="168">
        <f>SUM(T104:T116)</f>
        <v>0</v>
      </c>
      <c r="AR103" s="169" t="s">
        <v>80</v>
      </c>
      <c r="AT103" s="170" t="s">
        <v>71</v>
      </c>
      <c r="AU103" s="170" t="s">
        <v>80</v>
      </c>
      <c r="AY103" s="169" t="s">
        <v>146</v>
      </c>
      <c r="BK103" s="171">
        <f>SUM(BK104:BK116)</f>
        <v>0</v>
      </c>
    </row>
    <row r="104" spans="1:65" s="2" customFormat="1" ht="16.5" customHeight="1">
      <c r="A104" s="35"/>
      <c r="B104" s="36"/>
      <c r="C104" s="174" t="s">
        <v>227</v>
      </c>
      <c r="D104" s="174" t="s">
        <v>148</v>
      </c>
      <c r="E104" s="175" t="s">
        <v>651</v>
      </c>
      <c r="F104" s="176" t="s">
        <v>652</v>
      </c>
      <c r="G104" s="177" t="s">
        <v>510</v>
      </c>
      <c r="H104" s="178">
        <v>2</v>
      </c>
      <c r="I104" s="179"/>
      <c r="J104" s="180">
        <f>ROUND(I104*H104,2)</f>
        <v>0</v>
      </c>
      <c r="K104" s="176" t="s">
        <v>19</v>
      </c>
      <c r="L104" s="40"/>
      <c r="M104" s="181" t="s">
        <v>19</v>
      </c>
      <c r="N104" s="182" t="s">
        <v>43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218</v>
      </c>
      <c r="AT104" s="185" t="s">
        <v>148</v>
      </c>
      <c r="AU104" s="185" t="s">
        <v>82</v>
      </c>
      <c r="AY104" s="18" t="s">
        <v>146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80</v>
      </c>
      <c r="BK104" s="186">
        <f>ROUND(I104*H104,2)</f>
        <v>0</v>
      </c>
      <c r="BL104" s="18" t="s">
        <v>218</v>
      </c>
      <c r="BM104" s="185" t="s">
        <v>313</v>
      </c>
    </row>
    <row r="105" spans="1:65" s="2" customFormat="1" ht="19.5">
      <c r="A105" s="35"/>
      <c r="B105" s="36"/>
      <c r="C105" s="37"/>
      <c r="D105" s="194" t="s">
        <v>197</v>
      </c>
      <c r="E105" s="37"/>
      <c r="F105" s="225" t="s">
        <v>653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197</v>
      </c>
      <c r="AU105" s="18" t="s">
        <v>82</v>
      </c>
    </row>
    <row r="106" spans="1:65" s="2" customFormat="1" ht="16.5" customHeight="1">
      <c r="A106" s="35"/>
      <c r="B106" s="36"/>
      <c r="C106" s="174" t="s">
        <v>234</v>
      </c>
      <c r="D106" s="174" t="s">
        <v>148</v>
      </c>
      <c r="E106" s="175" t="s">
        <v>654</v>
      </c>
      <c r="F106" s="176" t="s">
        <v>655</v>
      </c>
      <c r="G106" s="177" t="s">
        <v>510</v>
      </c>
      <c r="H106" s="178">
        <v>2</v>
      </c>
      <c r="I106" s="179"/>
      <c r="J106" s="180">
        <f>ROUND(I106*H106,2)</f>
        <v>0</v>
      </c>
      <c r="K106" s="176" t="s">
        <v>19</v>
      </c>
      <c r="L106" s="40"/>
      <c r="M106" s="181" t="s">
        <v>19</v>
      </c>
      <c r="N106" s="182" t="s">
        <v>43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218</v>
      </c>
      <c r="AT106" s="185" t="s">
        <v>148</v>
      </c>
      <c r="AU106" s="185" t="s">
        <v>82</v>
      </c>
      <c r="AY106" s="18" t="s">
        <v>146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80</v>
      </c>
      <c r="BK106" s="186">
        <f>ROUND(I106*H106,2)</f>
        <v>0</v>
      </c>
      <c r="BL106" s="18" t="s">
        <v>218</v>
      </c>
      <c r="BM106" s="185" t="s">
        <v>327</v>
      </c>
    </row>
    <row r="107" spans="1:65" s="2" customFormat="1" ht="16.5" customHeight="1">
      <c r="A107" s="35"/>
      <c r="B107" s="36"/>
      <c r="C107" s="174" t="s">
        <v>241</v>
      </c>
      <c r="D107" s="174" t="s">
        <v>148</v>
      </c>
      <c r="E107" s="175" t="s">
        <v>656</v>
      </c>
      <c r="F107" s="176" t="s">
        <v>657</v>
      </c>
      <c r="G107" s="177" t="s">
        <v>510</v>
      </c>
      <c r="H107" s="178">
        <v>2</v>
      </c>
      <c r="I107" s="179"/>
      <c r="J107" s="180">
        <f>ROUND(I107*H107,2)</f>
        <v>0</v>
      </c>
      <c r="K107" s="176" t="s">
        <v>19</v>
      </c>
      <c r="L107" s="40"/>
      <c r="M107" s="181" t="s">
        <v>19</v>
      </c>
      <c r="N107" s="182" t="s">
        <v>43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218</v>
      </c>
      <c r="AT107" s="185" t="s">
        <v>148</v>
      </c>
      <c r="AU107" s="185" t="s">
        <v>82</v>
      </c>
      <c r="AY107" s="18" t="s">
        <v>146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80</v>
      </c>
      <c r="BK107" s="186">
        <f>ROUND(I107*H107,2)</f>
        <v>0</v>
      </c>
      <c r="BL107" s="18" t="s">
        <v>218</v>
      </c>
      <c r="BM107" s="185" t="s">
        <v>338</v>
      </c>
    </row>
    <row r="108" spans="1:65" s="2" customFormat="1" ht="16.5" customHeight="1">
      <c r="A108" s="35"/>
      <c r="B108" s="36"/>
      <c r="C108" s="174" t="s">
        <v>218</v>
      </c>
      <c r="D108" s="174" t="s">
        <v>148</v>
      </c>
      <c r="E108" s="175" t="s">
        <v>658</v>
      </c>
      <c r="F108" s="176" t="s">
        <v>659</v>
      </c>
      <c r="G108" s="177" t="s">
        <v>510</v>
      </c>
      <c r="H108" s="178">
        <v>2</v>
      </c>
      <c r="I108" s="179"/>
      <c r="J108" s="180">
        <f>ROUND(I108*H108,2)</f>
        <v>0</v>
      </c>
      <c r="K108" s="176" t="s">
        <v>19</v>
      </c>
      <c r="L108" s="40"/>
      <c r="M108" s="181" t="s">
        <v>19</v>
      </c>
      <c r="N108" s="182" t="s">
        <v>43</v>
      </c>
      <c r="O108" s="65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218</v>
      </c>
      <c r="AT108" s="185" t="s">
        <v>148</v>
      </c>
      <c r="AU108" s="185" t="s">
        <v>82</v>
      </c>
      <c r="AY108" s="18" t="s">
        <v>146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80</v>
      </c>
      <c r="BK108" s="186">
        <f>ROUND(I108*H108,2)</f>
        <v>0</v>
      </c>
      <c r="BL108" s="18" t="s">
        <v>218</v>
      </c>
      <c r="BM108" s="185" t="s">
        <v>330</v>
      </c>
    </row>
    <row r="109" spans="1:65" s="2" customFormat="1" ht="19.5">
      <c r="A109" s="35"/>
      <c r="B109" s="36"/>
      <c r="C109" s="37"/>
      <c r="D109" s="194" t="s">
        <v>197</v>
      </c>
      <c r="E109" s="37"/>
      <c r="F109" s="225" t="s">
        <v>660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197</v>
      </c>
      <c r="AU109" s="18" t="s">
        <v>82</v>
      </c>
    </row>
    <row r="110" spans="1:65" s="2" customFormat="1" ht="16.5" customHeight="1">
      <c r="A110" s="35"/>
      <c r="B110" s="36"/>
      <c r="C110" s="174" t="s">
        <v>252</v>
      </c>
      <c r="D110" s="174" t="s">
        <v>148</v>
      </c>
      <c r="E110" s="175" t="s">
        <v>661</v>
      </c>
      <c r="F110" s="176" t="s">
        <v>662</v>
      </c>
      <c r="G110" s="177" t="s">
        <v>510</v>
      </c>
      <c r="H110" s="178">
        <v>1</v>
      </c>
      <c r="I110" s="179"/>
      <c r="J110" s="180">
        <f>ROUND(I110*H110,2)</f>
        <v>0</v>
      </c>
      <c r="K110" s="176" t="s">
        <v>19</v>
      </c>
      <c r="L110" s="40"/>
      <c r="M110" s="181" t="s">
        <v>19</v>
      </c>
      <c r="N110" s="182" t="s">
        <v>43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218</v>
      </c>
      <c r="AT110" s="185" t="s">
        <v>148</v>
      </c>
      <c r="AU110" s="185" t="s">
        <v>82</v>
      </c>
      <c r="AY110" s="18" t="s">
        <v>146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80</v>
      </c>
      <c r="BK110" s="186">
        <f>ROUND(I110*H110,2)</f>
        <v>0</v>
      </c>
      <c r="BL110" s="18" t="s">
        <v>218</v>
      </c>
      <c r="BM110" s="185" t="s">
        <v>367</v>
      </c>
    </row>
    <row r="111" spans="1:65" s="2" customFormat="1" ht="29.25">
      <c r="A111" s="35"/>
      <c r="B111" s="36"/>
      <c r="C111" s="37"/>
      <c r="D111" s="194" t="s">
        <v>197</v>
      </c>
      <c r="E111" s="37"/>
      <c r="F111" s="225" t="s">
        <v>663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197</v>
      </c>
      <c r="AU111" s="18" t="s">
        <v>82</v>
      </c>
    </row>
    <row r="112" spans="1:65" s="2" customFormat="1" ht="16.5" customHeight="1">
      <c r="A112" s="35"/>
      <c r="B112" s="36"/>
      <c r="C112" s="174" t="s">
        <v>261</v>
      </c>
      <c r="D112" s="174" t="s">
        <v>148</v>
      </c>
      <c r="E112" s="175" t="s">
        <v>664</v>
      </c>
      <c r="F112" s="176" t="s">
        <v>665</v>
      </c>
      <c r="G112" s="177" t="s">
        <v>510</v>
      </c>
      <c r="H112" s="178">
        <v>1</v>
      </c>
      <c r="I112" s="179"/>
      <c r="J112" s="180">
        <f>ROUND(I112*H112,2)</f>
        <v>0</v>
      </c>
      <c r="K112" s="176" t="s">
        <v>19</v>
      </c>
      <c r="L112" s="40"/>
      <c r="M112" s="181" t="s">
        <v>19</v>
      </c>
      <c r="N112" s="182" t="s">
        <v>43</v>
      </c>
      <c r="O112" s="65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218</v>
      </c>
      <c r="AT112" s="185" t="s">
        <v>148</v>
      </c>
      <c r="AU112" s="185" t="s">
        <v>82</v>
      </c>
      <c r="AY112" s="18" t="s">
        <v>146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80</v>
      </c>
      <c r="BK112" s="186">
        <f>ROUND(I112*H112,2)</f>
        <v>0</v>
      </c>
      <c r="BL112" s="18" t="s">
        <v>218</v>
      </c>
      <c r="BM112" s="185" t="s">
        <v>379</v>
      </c>
    </row>
    <row r="113" spans="1:65" s="2" customFormat="1" ht="19.5">
      <c r="A113" s="35"/>
      <c r="B113" s="36"/>
      <c r="C113" s="37"/>
      <c r="D113" s="194" t="s">
        <v>197</v>
      </c>
      <c r="E113" s="37"/>
      <c r="F113" s="225" t="s">
        <v>666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197</v>
      </c>
      <c r="AU113" s="18" t="s">
        <v>82</v>
      </c>
    </row>
    <row r="114" spans="1:65" s="2" customFormat="1" ht="16.5" customHeight="1">
      <c r="A114" s="35"/>
      <c r="B114" s="36"/>
      <c r="C114" s="174" t="s">
        <v>269</v>
      </c>
      <c r="D114" s="174" t="s">
        <v>148</v>
      </c>
      <c r="E114" s="175" t="s">
        <v>656</v>
      </c>
      <c r="F114" s="176" t="s">
        <v>657</v>
      </c>
      <c r="G114" s="177" t="s">
        <v>510</v>
      </c>
      <c r="H114" s="178">
        <v>1</v>
      </c>
      <c r="I114" s="179"/>
      <c r="J114" s="180">
        <f>ROUND(I114*H114,2)</f>
        <v>0</v>
      </c>
      <c r="K114" s="176" t="s">
        <v>19</v>
      </c>
      <c r="L114" s="40"/>
      <c r="M114" s="181" t="s">
        <v>19</v>
      </c>
      <c r="N114" s="182" t="s">
        <v>43</v>
      </c>
      <c r="O114" s="65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218</v>
      </c>
      <c r="AT114" s="185" t="s">
        <v>148</v>
      </c>
      <c r="AU114" s="185" t="s">
        <v>82</v>
      </c>
      <c r="AY114" s="18" t="s">
        <v>146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80</v>
      </c>
      <c r="BK114" s="186">
        <f>ROUND(I114*H114,2)</f>
        <v>0</v>
      </c>
      <c r="BL114" s="18" t="s">
        <v>218</v>
      </c>
      <c r="BM114" s="185" t="s">
        <v>667</v>
      </c>
    </row>
    <row r="115" spans="1:65" s="2" customFormat="1" ht="16.5" customHeight="1">
      <c r="A115" s="35"/>
      <c r="B115" s="36"/>
      <c r="C115" s="174" t="s">
        <v>274</v>
      </c>
      <c r="D115" s="174" t="s">
        <v>148</v>
      </c>
      <c r="E115" s="175" t="s">
        <v>668</v>
      </c>
      <c r="F115" s="176" t="s">
        <v>669</v>
      </c>
      <c r="G115" s="177" t="s">
        <v>536</v>
      </c>
      <c r="H115" s="178">
        <v>10</v>
      </c>
      <c r="I115" s="179"/>
      <c r="J115" s="180">
        <f>ROUND(I115*H115,2)</f>
        <v>0</v>
      </c>
      <c r="K115" s="176" t="s">
        <v>19</v>
      </c>
      <c r="L115" s="40"/>
      <c r="M115" s="181" t="s">
        <v>19</v>
      </c>
      <c r="N115" s="182" t="s">
        <v>43</v>
      </c>
      <c r="O115" s="65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218</v>
      </c>
      <c r="AT115" s="185" t="s">
        <v>148</v>
      </c>
      <c r="AU115" s="185" t="s">
        <v>82</v>
      </c>
      <c r="AY115" s="18" t="s">
        <v>146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80</v>
      </c>
      <c r="BK115" s="186">
        <f>ROUND(I115*H115,2)</f>
        <v>0</v>
      </c>
      <c r="BL115" s="18" t="s">
        <v>218</v>
      </c>
      <c r="BM115" s="185" t="s">
        <v>392</v>
      </c>
    </row>
    <row r="116" spans="1:65" s="2" customFormat="1" ht="16.5" customHeight="1">
      <c r="A116" s="35"/>
      <c r="B116" s="36"/>
      <c r="C116" s="174" t="s">
        <v>7</v>
      </c>
      <c r="D116" s="174" t="s">
        <v>148</v>
      </c>
      <c r="E116" s="175" t="s">
        <v>670</v>
      </c>
      <c r="F116" s="176" t="s">
        <v>635</v>
      </c>
      <c r="G116" s="177" t="s">
        <v>536</v>
      </c>
      <c r="H116" s="178">
        <v>30</v>
      </c>
      <c r="I116" s="179"/>
      <c r="J116" s="180">
        <f>ROUND(I116*H116,2)</f>
        <v>0</v>
      </c>
      <c r="K116" s="176" t="s">
        <v>19</v>
      </c>
      <c r="L116" s="40"/>
      <c r="M116" s="181" t="s">
        <v>19</v>
      </c>
      <c r="N116" s="182" t="s">
        <v>43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218</v>
      </c>
      <c r="AT116" s="185" t="s">
        <v>148</v>
      </c>
      <c r="AU116" s="185" t="s">
        <v>82</v>
      </c>
      <c r="AY116" s="18" t="s">
        <v>146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80</v>
      </c>
      <c r="BK116" s="186">
        <f>ROUND(I116*H116,2)</f>
        <v>0</v>
      </c>
      <c r="BL116" s="18" t="s">
        <v>218</v>
      </c>
      <c r="BM116" s="185" t="s">
        <v>401</v>
      </c>
    </row>
    <row r="117" spans="1:65" s="12" customFormat="1" ht="22.9" customHeight="1">
      <c r="B117" s="158"/>
      <c r="C117" s="159"/>
      <c r="D117" s="160" t="s">
        <v>71</v>
      </c>
      <c r="E117" s="172" t="s">
        <v>671</v>
      </c>
      <c r="F117" s="172" t="s">
        <v>672</v>
      </c>
      <c r="G117" s="159"/>
      <c r="H117" s="159"/>
      <c r="I117" s="162"/>
      <c r="J117" s="173">
        <f>BK117</f>
        <v>0</v>
      </c>
      <c r="K117" s="159"/>
      <c r="L117" s="164"/>
      <c r="M117" s="165"/>
      <c r="N117" s="166"/>
      <c r="O117" s="166"/>
      <c r="P117" s="167">
        <f>SUM(P118:P119)</f>
        <v>0</v>
      </c>
      <c r="Q117" s="166"/>
      <c r="R117" s="167">
        <f>SUM(R118:R119)</f>
        <v>0</v>
      </c>
      <c r="S117" s="166"/>
      <c r="T117" s="168">
        <f>SUM(T118:T119)</f>
        <v>0</v>
      </c>
      <c r="AR117" s="169" t="s">
        <v>82</v>
      </c>
      <c r="AT117" s="170" t="s">
        <v>71</v>
      </c>
      <c r="AU117" s="170" t="s">
        <v>80</v>
      </c>
      <c r="AY117" s="169" t="s">
        <v>146</v>
      </c>
      <c r="BK117" s="171">
        <f>SUM(BK118:BK119)</f>
        <v>0</v>
      </c>
    </row>
    <row r="118" spans="1:65" s="2" customFormat="1" ht="16.5" customHeight="1">
      <c r="A118" s="35"/>
      <c r="B118" s="36"/>
      <c r="C118" s="174" t="s">
        <v>284</v>
      </c>
      <c r="D118" s="174" t="s">
        <v>148</v>
      </c>
      <c r="E118" s="175" t="s">
        <v>673</v>
      </c>
      <c r="F118" s="176" t="s">
        <v>674</v>
      </c>
      <c r="G118" s="177" t="s">
        <v>151</v>
      </c>
      <c r="H118" s="178">
        <v>5</v>
      </c>
      <c r="I118" s="179"/>
      <c r="J118" s="180">
        <f>ROUND(I118*H118,2)</f>
        <v>0</v>
      </c>
      <c r="K118" s="176" t="s">
        <v>19</v>
      </c>
      <c r="L118" s="40"/>
      <c r="M118" s="181" t="s">
        <v>19</v>
      </c>
      <c r="N118" s="182" t="s">
        <v>43</v>
      </c>
      <c r="O118" s="65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218</v>
      </c>
      <c r="AT118" s="185" t="s">
        <v>148</v>
      </c>
      <c r="AU118" s="185" t="s">
        <v>82</v>
      </c>
      <c r="AY118" s="18" t="s">
        <v>146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80</v>
      </c>
      <c r="BK118" s="186">
        <f>ROUND(I118*H118,2)</f>
        <v>0</v>
      </c>
      <c r="BL118" s="18" t="s">
        <v>218</v>
      </c>
      <c r="BM118" s="185" t="s">
        <v>413</v>
      </c>
    </row>
    <row r="119" spans="1:65" s="2" customFormat="1" ht="19.5">
      <c r="A119" s="35"/>
      <c r="B119" s="36"/>
      <c r="C119" s="37"/>
      <c r="D119" s="194" t="s">
        <v>197</v>
      </c>
      <c r="E119" s="37"/>
      <c r="F119" s="225" t="s">
        <v>675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197</v>
      </c>
      <c r="AU119" s="18" t="s">
        <v>82</v>
      </c>
    </row>
    <row r="120" spans="1:65" s="12" customFormat="1" ht="22.9" customHeight="1">
      <c r="B120" s="158"/>
      <c r="C120" s="159"/>
      <c r="D120" s="160" t="s">
        <v>71</v>
      </c>
      <c r="E120" s="172" t="s">
        <v>676</v>
      </c>
      <c r="F120" s="172" t="s">
        <v>677</v>
      </c>
      <c r="G120" s="159"/>
      <c r="H120" s="159"/>
      <c r="I120" s="162"/>
      <c r="J120" s="173">
        <f>BK120</f>
        <v>0</v>
      </c>
      <c r="K120" s="159"/>
      <c r="L120" s="164"/>
      <c r="M120" s="165"/>
      <c r="N120" s="166"/>
      <c r="O120" s="166"/>
      <c r="P120" s="167">
        <f>SUM(P121:P124)</f>
        <v>0</v>
      </c>
      <c r="Q120" s="166"/>
      <c r="R120" s="167">
        <f>SUM(R121:R124)</f>
        <v>0</v>
      </c>
      <c r="S120" s="166"/>
      <c r="T120" s="168">
        <f>SUM(T121:T124)</f>
        <v>0</v>
      </c>
      <c r="AR120" s="169" t="s">
        <v>80</v>
      </c>
      <c r="AT120" s="170" t="s">
        <v>71</v>
      </c>
      <c r="AU120" s="170" t="s">
        <v>80</v>
      </c>
      <c r="AY120" s="169" t="s">
        <v>146</v>
      </c>
      <c r="BK120" s="171">
        <f>SUM(BK121:BK124)</f>
        <v>0</v>
      </c>
    </row>
    <row r="121" spans="1:65" s="2" customFormat="1" ht="16.5" customHeight="1">
      <c r="A121" s="35"/>
      <c r="B121" s="36"/>
      <c r="C121" s="174" t="s">
        <v>290</v>
      </c>
      <c r="D121" s="174" t="s">
        <v>148</v>
      </c>
      <c r="E121" s="175" t="s">
        <v>678</v>
      </c>
      <c r="F121" s="176" t="s">
        <v>679</v>
      </c>
      <c r="G121" s="177" t="s">
        <v>680</v>
      </c>
      <c r="H121" s="178">
        <v>30</v>
      </c>
      <c r="I121" s="179"/>
      <c r="J121" s="180">
        <f>ROUND(I121*H121,2)</f>
        <v>0</v>
      </c>
      <c r="K121" s="176" t="s">
        <v>19</v>
      </c>
      <c r="L121" s="40"/>
      <c r="M121" s="181" t="s">
        <v>19</v>
      </c>
      <c r="N121" s="182" t="s">
        <v>43</v>
      </c>
      <c r="O121" s="65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218</v>
      </c>
      <c r="AT121" s="185" t="s">
        <v>148</v>
      </c>
      <c r="AU121" s="185" t="s">
        <v>82</v>
      </c>
      <c r="AY121" s="18" t="s">
        <v>146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80</v>
      </c>
      <c r="BK121" s="186">
        <f>ROUND(I121*H121,2)</f>
        <v>0</v>
      </c>
      <c r="BL121" s="18" t="s">
        <v>218</v>
      </c>
      <c r="BM121" s="185" t="s">
        <v>427</v>
      </c>
    </row>
    <row r="122" spans="1:65" s="2" customFormat="1" ht="16.5" customHeight="1">
      <c r="A122" s="35"/>
      <c r="B122" s="36"/>
      <c r="C122" s="174" t="s">
        <v>300</v>
      </c>
      <c r="D122" s="174" t="s">
        <v>148</v>
      </c>
      <c r="E122" s="175" t="s">
        <v>681</v>
      </c>
      <c r="F122" s="176" t="s">
        <v>682</v>
      </c>
      <c r="G122" s="177" t="s">
        <v>680</v>
      </c>
      <c r="H122" s="178">
        <v>15</v>
      </c>
      <c r="I122" s="179"/>
      <c r="J122" s="180">
        <f>ROUND(I122*H122,2)</f>
        <v>0</v>
      </c>
      <c r="K122" s="176" t="s">
        <v>19</v>
      </c>
      <c r="L122" s="40"/>
      <c r="M122" s="181" t="s">
        <v>19</v>
      </c>
      <c r="N122" s="182" t="s">
        <v>43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218</v>
      </c>
      <c r="AT122" s="185" t="s">
        <v>148</v>
      </c>
      <c r="AU122" s="185" t="s">
        <v>82</v>
      </c>
      <c r="AY122" s="18" t="s">
        <v>146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80</v>
      </c>
      <c r="BK122" s="186">
        <f>ROUND(I122*H122,2)</f>
        <v>0</v>
      </c>
      <c r="BL122" s="18" t="s">
        <v>218</v>
      </c>
      <c r="BM122" s="185" t="s">
        <v>437</v>
      </c>
    </row>
    <row r="123" spans="1:65" s="2" customFormat="1" ht="16.5" customHeight="1">
      <c r="A123" s="35"/>
      <c r="B123" s="36"/>
      <c r="C123" s="174" t="s">
        <v>306</v>
      </c>
      <c r="D123" s="174" t="s">
        <v>148</v>
      </c>
      <c r="E123" s="175" t="s">
        <v>683</v>
      </c>
      <c r="F123" s="176" t="s">
        <v>684</v>
      </c>
      <c r="G123" s="177" t="s">
        <v>680</v>
      </c>
      <c r="H123" s="178">
        <v>15</v>
      </c>
      <c r="I123" s="179"/>
      <c r="J123" s="180">
        <f>ROUND(I123*H123,2)</f>
        <v>0</v>
      </c>
      <c r="K123" s="176" t="s">
        <v>19</v>
      </c>
      <c r="L123" s="40"/>
      <c r="M123" s="181" t="s">
        <v>19</v>
      </c>
      <c r="N123" s="182" t="s">
        <v>43</v>
      </c>
      <c r="O123" s="65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218</v>
      </c>
      <c r="AT123" s="185" t="s">
        <v>148</v>
      </c>
      <c r="AU123" s="185" t="s">
        <v>82</v>
      </c>
      <c r="AY123" s="18" t="s">
        <v>146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8" t="s">
        <v>80</v>
      </c>
      <c r="BK123" s="186">
        <f>ROUND(I123*H123,2)</f>
        <v>0</v>
      </c>
      <c r="BL123" s="18" t="s">
        <v>218</v>
      </c>
      <c r="BM123" s="185" t="s">
        <v>446</v>
      </c>
    </row>
    <row r="124" spans="1:65" s="2" customFormat="1" ht="16.5" customHeight="1">
      <c r="A124" s="35"/>
      <c r="B124" s="36"/>
      <c r="C124" s="174" t="s">
        <v>313</v>
      </c>
      <c r="D124" s="174" t="s">
        <v>148</v>
      </c>
      <c r="E124" s="175" t="s">
        <v>685</v>
      </c>
      <c r="F124" s="176" t="s">
        <v>686</v>
      </c>
      <c r="G124" s="177" t="s">
        <v>680</v>
      </c>
      <c r="H124" s="178">
        <v>4</v>
      </c>
      <c r="I124" s="179"/>
      <c r="J124" s="180">
        <f>ROUND(I124*H124,2)</f>
        <v>0</v>
      </c>
      <c r="K124" s="176" t="s">
        <v>19</v>
      </c>
      <c r="L124" s="40"/>
      <c r="M124" s="181" t="s">
        <v>19</v>
      </c>
      <c r="N124" s="182" t="s">
        <v>43</v>
      </c>
      <c r="O124" s="65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218</v>
      </c>
      <c r="AT124" s="185" t="s">
        <v>148</v>
      </c>
      <c r="AU124" s="185" t="s">
        <v>82</v>
      </c>
      <c r="AY124" s="18" t="s">
        <v>146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80</v>
      </c>
      <c r="BK124" s="186">
        <f>ROUND(I124*H124,2)</f>
        <v>0</v>
      </c>
      <c r="BL124" s="18" t="s">
        <v>218</v>
      </c>
      <c r="BM124" s="185" t="s">
        <v>457</v>
      </c>
    </row>
    <row r="125" spans="1:65" s="12" customFormat="1" ht="22.9" customHeight="1">
      <c r="B125" s="158"/>
      <c r="C125" s="159"/>
      <c r="D125" s="160" t="s">
        <v>71</v>
      </c>
      <c r="E125" s="172" t="s">
        <v>687</v>
      </c>
      <c r="F125" s="172" t="s">
        <v>688</v>
      </c>
      <c r="G125" s="159"/>
      <c r="H125" s="159"/>
      <c r="I125" s="162"/>
      <c r="J125" s="173">
        <f>BK125</f>
        <v>0</v>
      </c>
      <c r="K125" s="159"/>
      <c r="L125" s="164"/>
      <c r="M125" s="165"/>
      <c r="N125" s="166"/>
      <c r="O125" s="166"/>
      <c r="P125" s="167">
        <f>SUM(P126:P128)</f>
        <v>0</v>
      </c>
      <c r="Q125" s="166"/>
      <c r="R125" s="167">
        <f>SUM(R126:R128)</f>
        <v>0</v>
      </c>
      <c r="S125" s="166"/>
      <c r="T125" s="168">
        <f>SUM(T126:T128)</f>
        <v>0</v>
      </c>
      <c r="AR125" s="169" t="s">
        <v>80</v>
      </c>
      <c r="AT125" s="170" t="s">
        <v>71</v>
      </c>
      <c r="AU125" s="170" t="s">
        <v>80</v>
      </c>
      <c r="AY125" s="169" t="s">
        <v>146</v>
      </c>
      <c r="BK125" s="171">
        <f>SUM(BK126:BK128)</f>
        <v>0</v>
      </c>
    </row>
    <row r="126" spans="1:65" s="2" customFormat="1" ht="16.5" customHeight="1">
      <c r="A126" s="35"/>
      <c r="B126" s="36"/>
      <c r="C126" s="174" t="s">
        <v>321</v>
      </c>
      <c r="D126" s="174" t="s">
        <v>148</v>
      </c>
      <c r="E126" s="175" t="s">
        <v>689</v>
      </c>
      <c r="F126" s="176" t="s">
        <v>690</v>
      </c>
      <c r="G126" s="177" t="s">
        <v>680</v>
      </c>
      <c r="H126" s="178">
        <v>14</v>
      </c>
      <c r="I126" s="179"/>
      <c r="J126" s="180">
        <f>ROUND(I126*H126,2)</f>
        <v>0</v>
      </c>
      <c r="K126" s="176" t="s">
        <v>19</v>
      </c>
      <c r="L126" s="40"/>
      <c r="M126" s="181" t="s">
        <v>19</v>
      </c>
      <c r="N126" s="182" t="s">
        <v>43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218</v>
      </c>
      <c r="AT126" s="185" t="s">
        <v>148</v>
      </c>
      <c r="AU126" s="185" t="s">
        <v>82</v>
      </c>
      <c r="AY126" s="18" t="s">
        <v>146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80</v>
      </c>
      <c r="BK126" s="186">
        <f>ROUND(I126*H126,2)</f>
        <v>0</v>
      </c>
      <c r="BL126" s="18" t="s">
        <v>218</v>
      </c>
      <c r="BM126" s="185" t="s">
        <v>467</v>
      </c>
    </row>
    <row r="127" spans="1:65" s="2" customFormat="1" ht="16.5" customHeight="1">
      <c r="A127" s="35"/>
      <c r="B127" s="36"/>
      <c r="C127" s="174" t="s">
        <v>327</v>
      </c>
      <c r="D127" s="174" t="s">
        <v>148</v>
      </c>
      <c r="E127" s="175" t="s">
        <v>691</v>
      </c>
      <c r="F127" s="176" t="s">
        <v>692</v>
      </c>
      <c r="G127" s="177" t="s">
        <v>680</v>
      </c>
      <c r="H127" s="178">
        <v>12</v>
      </c>
      <c r="I127" s="179"/>
      <c r="J127" s="180">
        <f>ROUND(I127*H127,2)</f>
        <v>0</v>
      </c>
      <c r="K127" s="176" t="s">
        <v>19</v>
      </c>
      <c r="L127" s="40"/>
      <c r="M127" s="181" t="s">
        <v>19</v>
      </c>
      <c r="N127" s="182" t="s">
        <v>43</v>
      </c>
      <c r="O127" s="65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218</v>
      </c>
      <c r="AT127" s="185" t="s">
        <v>148</v>
      </c>
      <c r="AU127" s="185" t="s">
        <v>82</v>
      </c>
      <c r="AY127" s="18" t="s">
        <v>146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80</v>
      </c>
      <c r="BK127" s="186">
        <f>ROUND(I127*H127,2)</f>
        <v>0</v>
      </c>
      <c r="BL127" s="18" t="s">
        <v>218</v>
      </c>
      <c r="BM127" s="185" t="s">
        <v>482</v>
      </c>
    </row>
    <row r="128" spans="1:65" s="2" customFormat="1" ht="19.5">
      <c r="A128" s="35"/>
      <c r="B128" s="36"/>
      <c r="C128" s="37"/>
      <c r="D128" s="194" t="s">
        <v>197</v>
      </c>
      <c r="E128" s="37"/>
      <c r="F128" s="225" t="s">
        <v>693</v>
      </c>
      <c r="G128" s="37"/>
      <c r="H128" s="37"/>
      <c r="I128" s="189"/>
      <c r="J128" s="37"/>
      <c r="K128" s="37"/>
      <c r="L128" s="40"/>
      <c r="M128" s="227"/>
      <c r="N128" s="228"/>
      <c r="O128" s="229"/>
      <c r="P128" s="229"/>
      <c r="Q128" s="229"/>
      <c r="R128" s="229"/>
      <c r="S128" s="229"/>
      <c r="T128" s="230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197</v>
      </c>
      <c r="AU128" s="18" t="s">
        <v>82</v>
      </c>
    </row>
    <row r="129" spans="1:31" s="2" customFormat="1" ht="6.95" customHeight="1">
      <c r="A129" s="35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40"/>
      <c r="M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</sheetData>
  <sheetProtection algorithmName="SHA-512" hashValue="Z/3Wy2zBUeu0K0aiNWGpgvszV0M7B6ExXISttD4MlTmh3br5gDG5YJtY/J3ogGPo1bnu+I1lTiePE/WwnGoDqw==" saltValue="JHqygAJp4YB75lAnBj0sOHHphCOY1Wc/vQPYPdQyj4uC08Qsq6N5DDRLE6CrZxh/gjtIIIiwREVtkgt56O0gcQ==" spinCount="100000" sheet="1" objects="1" scenarios="1" formatColumns="0" formatRows="0" autoFilter="0"/>
  <autoFilter ref="C85:K128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8" t="s">
        <v>88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108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2" t="str">
        <f>'Rekapitulace stavby'!K6</f>
        <v>Modernizace hlavního přepojovače</v>
      </c>
      <c r="F7" s="363"/>
      <c r="G7" s="363"/>
      <c r="H7" s="363"/>
      <c r="L7" s="21"/>
    </row>
    <row r="8" spans="1:46" s="2" customFormat="1" ht="12" customHeight="1">
      <c r="A8" s="35"/>
      <c r="B8" s="40"/>
      <c r="C8" s="35"/>
      <c r="D8" s="106" t="s">
        <v>109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694</v>
      </c>
      <c r="F9" s="365"/>
      <c r="G9" s="365"/>
      <c r="H9" s="36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4. 5. 2025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0"/>
      <c r="B27" s="111"/>
      <c r="C27" s="110"/>
      <c r="D27" s="110"/>
      <c r="E27" s="368" t="s">
        <v>37</v>
      </c>
      <c r="F27" s="368"/>
      <c r="G27" s="368"/>
      <c r="H27" s="36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ROUND(J84,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ROUND((SUM(BE84:BE106)),  2)</f>
        <v>0</v>
      </c>
      <c r="G33" s="35"/>
      <c r="H33" s="35"/>
      <c r="I33" s="119">
        <v>0.21</v>
      </c>
      <c r="J33" s="118">
        <f>ROUND(((SUM(BE84:BE106))*I33),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ROUND((SUM(BF84:BF106)),  2)</f>
        <v>0</v>
      </c>
      <c r="G34" s="35"/>
      <c r="H34" s="35"/>
      <c r="I34" s="119">
        <v>0.12</v>
      </c>
      <c r="J34" s="118">
        <f>ROUND(((SUM(BF84:BF106))*I34),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ROUND((SUM(BG84:BG106)),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ROUND((SUM(BH84:BH106)),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ROUND((SUM(BI84:BI106)),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9" t="str">
        <f>E7</f>
        <v>Modernizace hlavního přepojovače</v>
      </c>
      <c r="F48" s="370"/>
      <c r="G48" s="370"/>
      <c r="H48" s="370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2" t="str">
        <f>E9</f>
        <v>03 - Elektrická požární signalizace - EPS</v>
      </c>
      <c r="F50" s="371"/>
      <c r="G50" s="371"/>
      <c r="H50" s="371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Český rozhlas 385/13, Praha 2</v>
      </c>
      <c r="G52" s="37"/>
      <c r="H52" s="37"/>
      <c r="I52" s="30" t="s">
        <v>23</v>
      </c>
      <c r="J52" s="60" t="str">
        <f>IF(J12="","",J12)</f>
        <v>4. 5. 2025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Český rozhlas Vinohradská 1409/12, Praha 2</v>
      </c>
      <c r="G54" s="37"/>
      <c r="H54" s="37"/>
      <c r="I54" s="30" t="s">
        <v>31</v>
      </c>
      <c r="J54" s="33" t="str">
        <f>E21</f>
        <v>Ing. Jaroslav Borovička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Milan Dušek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112</v>
      </c>
      <c r="D57" s="132"/>
      <c r="E57" s="132"/>
      <c r="F57" s="132"/>
      <c r="G57" s="132"/>
      <c r="H57" s="132"/>
      <c r="I57" s="132"/>
      <c r="J57" s="133" t="s">
        <v>113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114</v>
      </c>
    </row>
    <row r="60" spans="1:47" s="9" customFormat="1" ht="24.95" customHeight="1">
      <c r="B60" s="135"/>
      <c r="C60" s="136"/>
      <c r="D60" s="137" t="s">
        <v>695</v>
      </c>
      <c r="E60" s="138"/>
      <c r="F60" s="138"/>
      <c r="G60" s="138"/>
      <c r="H60" s="138"/>
      <c r="I60" s="138"/>
      <c r="J60" s="139">
        <f>J85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696</v>
      </c>
      <c r="E61" s="144"/>
      <c r="F61" s="144"/>
      <c r="G61" s="144"/>
      <c r="H61" s="144"/>
      <c r="I61" s="144"/>
      <c r="J61" s="145">
        <f>J86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697</v>
      </c>
      <c r="E62" s="144"/>
      <c r="F62" s="144"/>
      <c r="G62" s="144"/>
      <c r="H62" s="144"/>
      <c r="I62" s="144"/>
      <c r="J62" s="145">
        <f>J96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698</v>
      </c>
      <c r="E63" s="144"/>
      <c r="F63" s="144"/>
      <c r="G63" s="144"/>
      <c r="H63" s="144"/>
      <c r="I63" s="144"/>
      <c r="J63" s="145">
        <f>J98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699</v>
      </c>
      <c r="E64" s="144"/>
      <c r="F64" s="144"/>
      <c r="G64" s="144"/>
      <c r="H64" s="144"/>
      <c r="I64" s="144"/>
      <c r="J64" s="145">
        <f>J102</f>
        <v>0</v>
      </c>
      <c r="K64" s="142"/>
      <c r="L64" s="146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131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69" t="str">
        <f>E7</f>
        <v>Modernizace hlavního přepojovače</v>
      </c>
      <c r="F74" s="370"/>
      <c r="G74" s="370"/>
      <c r="H74" s="370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109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22" t="str">
        <f>E9</f>
        <v>03 - Elektrická požární signalizace - EPS</v>
      </c>
      <c r="F76" s="371"/>
      <c r="G76" s="371"/>
      <c r="H76" s="371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>Český rozhlas 385/13, Praha 2</v>
      </c>
      <c r="G78" s="37"/>
      <c r="H78" s="37"/>
      <c r="I78" s="30" t="s">
        <v>23</v>
      </c>
      <c r="J78" s="60" t="str">
        <f>IF(J12="","",J12)</f>
        <v>4. 5. 2025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5.7" customHeight="1">
      <c r="A80" s="35"/>
      <c r="B80" s="36"/>
      <c r="C80" s="30" t="s">
        <v>25</v>
      </c>
      <c r="D80" s="37"/>
      <c r="E80" s="37"/>
      <c r="F80" s="28" t="str">
        <f>E15</f>
        <v>Český rozhlas Vinohradská 1409/12, Praha 2</v>
      </c>
      <c r="G80" s="37"/>
      <c r="H80" s="37"/>
      <c r="I80" s="30" t="s">
        <v>31</v>
      </c>
      <c r="J80" s="33" t="str">
        <f>E21</f>
        <v>Ing. Jaroslav Borovička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29</v>
      </c>
      <c r="D81" s="37"/>
      <c r="E81" s="37"/>
      <c r="F81" s="28" t="str">
        <f>IF(E18="","",E18)</f>
        <v>Vyplň údaj</v>
      </c>
      <c r="G81" s="37"/>
      <c r="H81" s="37"/>
      <c r="I81" s="30" t="s">
        <v>34</v>
      </c>
      <c r="J81" s="33" t="str">
        <f>E24</f>
        <v>Ing. Milan Dušek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47"/>
      <c r="B83" s="148"/>
      <c r="C83" s="149" t="s">
        <v>132</v>
      </c>
      <c r="D83" s="150" t="s">
        <v>57</v>
      </c>
      <c r="E83" s="150" t="s">
        <v>53</v>
      </c>
      <c r="F83" s="150" t="s">
        <v>54</v>
      </c>
      <c r="G83" s="150" t="s">
        <v>133</v>
      </c>
      <c r="H83" s="150" t="s">
        <v>134</v>
      </c>
      <c r="I83" s="150" t="s">
        <v>135</v>
      </c>
      <c r="J83" s="150" t="s">
        <v>113</v>
      </c>
      <c r="K83" s="151" t="s">
        <v>136</v>
      </c>
      <c r="L83" s="152"/>
      <c r="M83" s="69" t="s">
        <v>19</v>
      </c>
      <c r="N83" s="70" t="s">
        <v>42</v>
      </c>
      <c r="O83" s="70" t="s">
        <v>137</v>
      </c>
      <c r="P83" s="70" t="s">
        <v>138</v>
      </c>
      <c r="Q83" s="70" t="s">
        <v>139</v>
      </c>
      <c r="R83" s="70" t="s">
        <v>140</v>
      </c>
      <c r="S83" s="70" t="s">
        <v>141</v>
      </c>
      <c r="T83" s="71" t="s">
        <v>142</v>
      </c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</row>
    <row r="84" spans="1:65" s="2" customFormat="1" ht="22.9" customHeight="1">
      <c r="A84" s="35"/>
      <c r="B84" s="36"/>
      <c r="C84" s="76" t="s">
        <v>143</v>
      </c>
      <c r="D84" s="37"/>
      <c r="E84" s="37"/>
      <c r="F84" s="37"/>
      <c r="G84" s="37"/>
      <c r="H84" s="37"/>
      <c r="I84" s="37"/>
      <c r="J84" s="153">
        <f>BK84</f>
        <v>0</v>
      </c>
      <c r="K84" s="37"/>
      <c r="L84" s="40"/>
      <c r="M84" s="72"/>
      <c r="N84" s="154"/>
      <c r="O84" s="73"/>
      <c r="P84" s="155">
        <f>P85</f>
        <v>0</v>
      </c>
      <c r="Q84" s="73"/>
      <c r="R84" s="155">
        <f>R85</f>
        <v>0</v>
      </c>
      <c r="S84" s="73"/>
      <c r="T84" s="156">
        <f>T85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71</v>
      </c>
      <c r="AU84" s="18" t="s">
        <v>114</v>
      </c>
      <c r="BK84" s="157">
        <f>BK85</f>
        <v>0</v>
      </c>
    </row>
    <row r="85" spans="1:65" s="12" customFormat="1" ht="25.9" customHeight="1">
      <c r="B85" s="158"/>
      <c r="C85" s="159"/>
      <c r="D85" s="160" t="s">
        <v>71</v>
      </c>
      <c r="E85" s="161" t="s">
        <v>700</v>
      </c>
      <c r="F85" s="161" t="s">
        <v>701</v>
      </c>
      <c r="G85" s="159"/>
      <c r="H85" s="159"/>
      <c r="I85" s="162"/>
      <c r="J85" s="163">
        <f>BK85</f>
        <v>0</v>
      </c>
      <c r="K85" s="159"/>
      <c r="L85" s="164"/>
      <c r="M85" s="165"/>
      <c r="N85" s="166"/>
      <c r="O85" s="166"/>
      <c r="P85" s="167">
        <f>P86+P96+P98+P102</f>
        <v>0</v>
      </c>
      <c r="Q85" s="166"/>
      <c r="R85" s="167">
        <f>R86+R96+R98+R102</f>
        <v>0</v>
      </c>
      <c r="S85" s="166"/>
      <c r="T85" s="168">
        <f>T86+T96+T98+T102</f>
        <v>0</v>
      </c>
      <c r="AR85" s="169" t="s">
        <v>82</v>
      </c>
      <c r="AT85" s="170" t="s">
        <v>71</v>
      </c>
      <c r="AU85" s="170" t="s">
        <v>72</v>
      </c>
      <c r="AY85" s="169" t="s">
        <v>146</v>
      </c>
      <c r="BK85" s="171">
        <f>BK86+BK96+BK98+BK102</f>
        <v>0</v>
      </c>
    </row>
    <row r="86" spans="1:65" s="12" customFormat="1" ht="22.9" customHeight="1">
      <c r="B86" s="158"/>
      <c r="C86" s="159"/>
      <c r="D86" s="160" t="s">
        <v>71</v>
      </c>
      <c r="E86" s="172" t="s">
        <v>702</v>
      </c>
      <c r="F86" s="172" t="s">
        <v>703</v>
      </c>
      <c r="G86" s="159"/>
      <c r="H86" s="159"/>
      <c r="I86" s="162"/>
      <c r="J86" s="173">
        <f>BK86</f>
        <v>0</v>
      </c>
      <c r="K86" s="159"/>
      <c r="L86" s="164"/>
      <c r="M86" s="165"/>
      <c r="N86" s="166"/>
      <c r="O86" s="166"/>
      <c r="P86" s="167">
        <f>SUM(P87:P95)</f>
        <v>0</v>
      </c>
      <c r="Q86" s="166"/>
      <c r="R86" s="167">
        <f>SUM(R87:R95)</f>
        <v>0</v>
      </c>
      <c r="S86" s="166"/>
      <c r="T86" s="168">
        <f>SUM(T87:T95)</f>
        <v>0</v>
      </c>
      <c r="AR86" s="169" t="s">
        <v>80</v>
      </c>
      <c r="AT86" s="170" t="s">
        <v>71</v>
      </c>
      <c r="AU86" s="170" t="s">
        <v>80</v>
      </c>
      <c r="AY86" s="169" t="s">
        <v>146</v>
      </c>
      <c r="BK86" s="171">
        <f>SUM(BK87:BK95)</f>
        <v>0</v>
      </c>
    </row>
    <row r="87" spans="1:65" s="2" customFormat="1" ht="16.5" customHeight="1">
      <c r="A87" s="35"/>
      <c r="B87" s="36"/>
      <c r="C87" s="174" t="s">
        <v>80</v>
      </c>
      <c r="D87" s="174" t="s">
        <v>148</v>
      </c>
      <c r="E87" s="175" t="s">
        <v>704</v>
      </c>
      <c r="F87" s="176" t="s">
        <v>705</v>
      </c>
      <c r="G87" s="177" t="s">
        <v>510</v>
      </c>
      <c r="H87" s="178">
        <v>13</v>
      </c>
      <c r="I87" s="179"/>
      <c r="J87" s="180">
        <f t="shared" ref="J87:J95" si="0">ROUND(I87*H87,2)</f>
        <v>0</v>
      </c>
      <c r="K87" s="176" t="s">
        <v>19</v>
      </c>
      <c r="L87" s="40"/>
      <c r="M87" s="181" t="s">
        <v>19</v>
      </c>
      <c r="N87" s="182" t="s">
        <v>43</v>
      </c>
      <c r="O87" s="65"/>
      <c r="P87" s="183">
        <f t="shared" ref="P87:P95" si="1">O87*H87</f>
        <v>0</v>
      </c>
      <c r="Q87" s="183">
        <v>0</v>
      </c>
      <c r="R87" s="183">
        <f t="shared" ref="R87:R95" si="2">Q87*H87</f>
        <v>0</v>
      </c>
      <c r="S87" s="183">
        <v>0</v>
      </c>
      <c r="T87" s="184">
        <f t="shared" ref="T87:T95" si="3"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218</v>
      </c>
      <c r="AT87" s="185" t="s">
        <v>148</v>
      </c>
      <c r="AU87" s="185" t="s">
        <v>82</v>
      </c>
      <c r="AY87" s="18" t="s">
        <v>146</v>
      </c>
      <c r="BE87" s="186">
        <f t="shared" ref="BE87:BE95" si="4">IF(N87="základní",J87,0)</f>
        <v>0</v>
      </c>
      <c r="BF87" s="186">
        <f t="shared" ref="BF87:BF95" si="5">IF(N87="snížená",J87,0)</f>
        <v>0</v>
      </c>
      <c r="BG87" s="186">
        <f t="shared" ref="BG87:BG95" si="6">IF(N87="zákl. přenesená",J87,0)</f>
        <v>0</v>
      </c>
      <c r="BH87" s="186">
        <f t="shared" ref="BH87:BH95" si="7">IF(N87="sníž. přenesená",J87,0)</f>
        <v>0</v>
      </c>
      <c r="BI87" s="186">
        <f t="shared" ref="BI87:BI95" si="8">IF(N87="nulová",J87,0)</f>
        <v>0</v>
      </c>
      <c r="BJ87" s="18" t="s">
        <v>80</v>
      </c>
      <c r="BK87" s="186">
        <f t="shared" ref="BK87:BK95" si="9">ROUND(I87*H87,2)</f>
        <v>0</v>
      </c>
      <c r="BL87" s="18" t="s">
        <v>218</v>
      </c>
      <c r="BM87" s="185" t="s">
        <v>153</v>
      </c>
    </row>
    <row r="88" spans="1:65" s="2" customFormat="1" ht="16.5" customHeight="1">
      <c r="A88" s="35"/>
      <c r="B88" s="36"/>
      <c r="C88" s="174" t="s">
        <v>82</v>
      </c>
      <c r="D88" s="174" t="s">
        <v>148</v>
      </c>
      <c r="E88" s="175" t="s">
        <v>706</v>
      </c>
      <c r="F88" s="176" t="s">
        <v>707</v>
      </c>
      <c r="G88" s="177" t="s">
        <v>510</v>
      </c>
      <c r="H88" s="178">
        <v>13</v>
      </c>
      <c r="I88" s="179"/>
      <c r="J88" s="180">
        <f t="shared" si="0"/>
        <v>0</v>
      </c>
      <c r="K88" s="176" t="s">
        <v>19</v>
      </c>
      <c r="L88" s="40"/>
      <c r="M88" s="181" t="s">
        <v>19</v>
      </c>
      <c r="N88" s="182" t="s">
        <v>43</v>
      </c>
      <c r="O88" s="65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218</v>
      </c>
      <c r="AT88" s="185" t="s">
        <v>148</v>
      </c>
      <c r="AU88" s="185" t="s">
        <v>82</v>
      </c>
      <c r="AY88" s="18" t="s">
        <v>146</v>
      </c>
      <c r="BE88" s="186">
        <f t="shared" si="4"/>
        <v>0</v>
      </c>
      <c r="BF88" s="186">
        <f t="shared" si="5"/>
        <v>0</v>
      </c>
      <c r="BG88" s="186">
        <f t="shared" si="6"/>
        <v>0</v>
      </c>
      <c r="BH88" s="186">
        <f t="shared" si="7"/>
        <v>0</v>
      </c>
      <c r="BI88" s="186">
        <f t="shared" si="8"/>
        <v>0</v>
      </c>
      <c r="BJ88" s="18" t="s">
        <v>80</v>
      </c>
      <c r="BK88" s="186">
        <f t="shared" si="9"/>
        <v>0</v>
      </c>
      <c r="BL88" s="18" t="s">
        <v>218</v>
      </c>
      <c r="BM88" s="185" t="s">
        <v>159</v>
      </c>
    </row>
    <row r="89" spans="1:65" s="2" customFormat="1" ht="16.5" customHeight="1">
      <c r="A89" s="35"/>
      <c r="B89" s="36"/>
      <c r="C89" s="174" t="s">
        <v>166</v>
      </c>
      <c r="D89" s="174" t="s">
        <v>148</v>
      </c>
      <c r="E89" s="175" t="s">
        <v>708</v>
      </c>
      <c r="F89" s="176" t="s">
        <v>709</v>
      </c>
      <c r="G89" s="177" t="s">
        <v>510</v>
      </c>
      <c r="H89" s="178">
        <v>1</v>
      </c>
      <c r="I89" s="179"/>
      <c r="J89" s="180">
        <f t="shared" si="0"/>
        <v>0</v>
      </c>
      <c r="K89" s="176" t="s">
        <v>19</v>
      </c>
      <c r="L89" s="40"/>
      <c r="M89" s="181" t="s">
        <v>19</v>
      </c>
      <c r="N89" s="182" t="s">
        <v>43</v>
      </c>
      <c r="O89" s="65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218</v>
      </c>
      <c r="AT89" s="185" t="s">
        <v>148</v>
      </c>
      <c r="AU89" s="185" t="s">
        <v>82</v>
      </c>
      <c r="AY89" s="18" t="s">
        <v>146</v>
      </c>
      <c r="BE89" s="186">
        <f t="shared" si="4"/>
        <v>0</v>
      </c>
      <c r="BF89" s="186">
        <f t="shared" si="5"/>
        <v>0</v>
      </c>
      <c r="BG89" s="186">
        <f t="shared" si="6"/>
        <v>0</v>
      </c>
      <c r="BH89" s="186">
        <f t="shared" si="7"/>
        <v>0</v>
      </c>
      <c r="BI89" s="186">
        <f t="shared" si="8"/>
        <v>0</v>
      </c>
      <c r="BJ89" s="18" t="s">
        <v>80</v>
      </c>
      <c r="BK89" s="186">
        <f t="shared" si="9"/>
        <v>0</v>
      </c>
      <c r="BL89" s="18" t="s">
        <v>218</v>
      </c>
      <c r="BM89" s="185" t="s">
        <v>187</v>
      </c>
    </row>
    <row r="90" spans="1:65" s="2" customFormat="1" ht="16.5" customHeight="1">
      <c r="A90" s="35"/>
      <c r="B90" s="36"/>
      <c r="C90" s="174" t="s">
        <v>153</v>
      </c>
      <c r="D90" s="174" t="s">
        <v>148</v>
      </c>
      <c r="E90" s="175" t="s">
        <v>710</v>
      </c>
      <c r="F90" s="176" t="s">
        <v>711</v>
      </c>
      <c r="G90" s="177" t="s">
        <v>510</v>
      </c>
      <c r="H90" s="178">
        <v>1</v>
      </c>
      <c r="I90" s="179"/>
      <c r="J90" s="180">
        <f t="shared" si="0"/>
        <v>0</v>
      </c>
      <c r="K90" s="176" t="s">
        <v>19</v>
      </c>
      <c r="L90" s="40"/>
      <c r="M90" s="181" t="s">
        <v>19</v>
      </c>
      <c r="N90" s="182" t="s">
        <v>43</v>
      </c>
      <c r="O90" s="65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218</v>
      </c>
      <c r="AT90" s="185" t="s">
        <v>148</v>
      </c>
      <c r="AU90" s="185" t="s">
        <v>82</v>
      </c>
      <c r="AY90" s="18" t="s">
        <v>146</v>
      </c>
      <c r="BE90" s="186">
        <f t="shared" si="4"/>
        <v>0</v>
      </c>
      <c r="BF90" s="186">
        <f t="shared" si="5"/>
        <v>0</v>
      </c>
      <c r="BG90" s="186">
        <f t="shared" si="6"/>
        <v>0</v>
      </c>
      <c r="BH90" s="186">
        <f t="shared" si="7"/>
        <v>0</v>
      </c>
      <c r="BI90" s="186">
        <f t="shared" si="8"/>
        <v>0</v>
      </c>
      <c r="BJ90" s="18" t="s">
        <v>80</v>
      </c>
      <c r="BK90" s="186">
        <f t="shared" si="9"/>
        <v>0</v>
      </c>
      <c r="BL90" s="18" t="s">
        <v>218</v>
      </c>
      <c r="BM90" s="185" t="s">
        <v>209</v>
      </c>
    </row>
    <row r="91" spans="1:65" s="2" customFormat="1" ht="16.5" customHeight="1">
      <c r="A91" s="35"/>
      <c r="B91" s="36"/>
      <c r="C91" s="174" t="s">
        <v>177</v>
      </c>
      <c r="D91" s="174" t="s">
        <v>148</v>
      </c>
      <c r="E91" s="175" t="s">
        <v>712</v>
      </c>
      <c r="F91" s="176" t="s">
        <v>713</v>
      </c>
      <c r="G91" s="177" t="s">
        <v>510</v>
      </c>
      <c r="H91" s="178">
        <v>1</v>
      </c>
      <c r="I91" s="179"/>
      <c r="J91" s="180">
        <f t="shared" si="0"/>
        <v>0</v>
      </c>
      <c r="K91" s="176" t="s">
        <v>19</v>
      </c>
      <c r="L91" s="40"/>
      <c r="M91" s="181" t="s">
        <v>19</v>
      </c>
      <c r="N91" s="182" t="s">
        <v>43</v>
      </c>
      <c r="O91" s="65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218</v>
      </c>
      <c r="AT91" s="185" t="s">
        <v>148</v>
      </c>
      <c r="AU91" s="185" t="s">
        <v>82</v>
      </c>
      <c r="AY91" s="18" t="s">
        <v>146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18" t="s">
        <v>80</v>
      </c>
      <c r="BK91" s="186">
        <f t="shared" si="9"/>
        <v>0</v>
      </c>
      <c r="BL91" s="18" t="s">
        <v>218</v>
      </c>
      <c r="BM91" s="185" t="s">
        <v>8</v>
      </c>
    </row>
    <row r="92" spans="1:65" s="2" customFormat="1" ht="16.5" customHeight="1">
      <c r="A92" s="35"/>
      <c r="B92" s="36"/>
      <c r="C92" s="174" t="s">
        <v>159</v>
      </c>
      <c r="D92" s="174" t="s">
        <v>148</v>
      </c>
      <c r="E92" s="175" t="s">
        <v>714</v>
      </c>
      <c r="F92" s="176" t="s">
        <v>715</v>
      </c>
      <c r="G92" s="177" t="s">
        <v>510</v>
      </c>
      <c r="H92" s="178">
        <v>20</v>
      </c>
      <c r="I92" s="179"/>
      <c r="J92" s="180">
        <f t="shared" si="0"/>
        <v>0</v>
      </c>
      <c r="K92" s="176" t="s">
        <v>19</v>
      </c>
      <c r="L92" s="40"/>
      <c r="M92" s="181" t="s">
        <v>19</v>
      </c>
      <c r="N92" s="182" t="s">
        <v>43</v>
      </c>
      <c r="O92" s="65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218</v>
      </c>
      <c r="AT92" s="185" t="s">
        <v>148</v>
      </c>
      <c r="AU92" s="185" t="s">
        <v>82</v>
      </c>
      <c r="AY92" s="18" t="s">
        <v>146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18" t="s">
        <v>80</v>
      </c>
      <c r="BK92" s="186">
        <f t="shared" si="9"/>
        <v>0</v>
      </c>
      <c r="BL92" s="18" t="s">
        <v>218</v>
      </c>
      <c r="BM92" s="185" t="s">
        <v>234</v>
      </c>
    </row>
    <row r="93" spans="1:65" s="2" customFormat="1" ht="16.5" customHeight="1">
      <c r="A93" s="35"/>
      <c r="B93" s="36"/>
      <c r="C93" s="174" t="s">
        <v>192</v>
      </c>
      <c r="D93" s="174" t="s">
        <v>148</v>
      </c>
      <c r="E93" s="175" t="s">
        <v>716</v>
      </c>
      <c r="F93" s="176" t="s">
        <v>717</v>
      </c>
      <c r="G93" s="177" t="s">
        <v>510</v>
      </c>
      <c r="H93" s="178">
        <v>2</v>
      </c>
      <c r="I93" s="179"/>
      <c r="J93" s="180">
        <f t="shared" si="0"/>
        <v>0</v>
      </c>
      <c r="K93" s="176" t="s">
        <v>19</v>
      </c>
      <c r="L93" s="40"/>
      <c r="M93" s="181" t="s">
        <v>19</v>
      </c>
      <c r="N93" s="182" t="s">
        <v>43</v>
      </c>
      <c r="O93" s="65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218</v>
      </c>
      <c r="AT93" s="185" t="s">
        <v>148</v>
      </c>
      <c r="AU93" s="185" t="s">
        <v>82</v>
      </c>
      <c r="AY93" s="18" t="s">
        <v>146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80</v>
      </c>
      <c r="BK93" s="186">
        <f t="shared" si="9"/>
        <v>0</v>
      </c>
      <c r="BL93" s="18" t="s">
        <v>218</v>
      </c>
      <c r="BM93" s="185" t="s">
        <v>218</v>
      </c>
    </row>
    <row r="94" spans="1:65" s="2" customFormat="1" ht="16.5" customHeight="1">
      <c r="A94" s="35"/>
      <c r="B94" s="36"/>
      <c r="C94" s="174" t="s">
        <v>187</v>
      </c>
      <c r="D94" s="174" t="s">
        <v>148</v>
      </c>
      <c r="E94" s="175" t="s">
        <v>718</v>
      </c>
      <c r="F94" s="176" t="s">
        <v>719</v>
      </c>
      <c r="G94" s="177" t="s">
        <v>510</v>
      </c>
      <c r="H94" s="178">
        <v>2</v>
      </c>
      <c r="I94" s="179"/>
      <c r="J94" s="180">
        <f t="shared" si="0"/>
        <v>0</v>
      </c>
      <c r="K94" s="176" t="s">
        <v>19</v>
      </c>
      <c r="L94" s="40"/>
      <c r="M94" s="181" t="s">
        <v>19</v>
      </c>
      <c r="N94" s="182" t="s">
        <v>43</v>
      </c>
      <c r="O94" s="65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218</v>
      </c>
      <c r="AT94" s="185" t="s">
        <v>148</v>
      </c>
      <c r="AU94" s="185" t="s">
        <v>82</v>
      </c>
      <c r="AY94" s="18" t="s">
        <v>146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80</v>
      </c>
      <c r="BK94" s="186">
        <f t="shared" si="9"/>
        <v>0</v>
      </c>
      <c r="BL94" s="18" t="s">
        <v>218</v>
      </c>
      <c r="BM94" s="185" t="s">
        <v>261</v>
      </c>
    </row>
    <row r="95" spans="1:65" s="2" customFormat="1" ht="16.5" customHeight="1">
      <c r="A95" s="35"/>
      <c r="B95" s="36"/>
      <c r="C95" s="174" t="s">
        <v>190</v>
      </c>
      <c r="D95" s="174" t="s">
        <v>148</v>
      </c>
      <c r="E95" s="175" t="s">
        <v>720</v>
      </c>
      <c r="F95" s="176" t="s">
        <v>721</v>
      </c>
      <c r="G95" s="177" t="s">
        <v>510</v>
      </c>
      <c r="H95" s="178">
        <v>2</v>
      </c>
      <c r="I95" s="179"/>
      <c r="J95" s="180">
        <f t="shared" si="0"/>
        <v>0</v>
      </c>
      <c r="K95" s="176" t="s">
        <v>19</v>
      </c>
      <c r="L95" s="40"/>
      <c r="M95" s="181" t="s">
        <v>19</v>
      </c>
      <c r="N95" s="182" t="s">
        <v>43</v>
      </c>
      <c r="O95" s="65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218</v>
      </c>
      <c r="AT95" s="185" t="s">
        <v>148</v>
      </c>
      <c r="AU95" s="185" t="s">
        <v>82</v>
      </c>
      <c r="AY95" s="18" t="s">
        <v>146</v>
      </c>
      <c r="BE95" s="186">
        <f t="shared" si="4"/>
        <v>0</v>
      </c>
      <c r="BF95" s="186">
        <f t="shared" si="5"/>
        <v>0</v>
      </c>
      <c r="BG95" s="186">
        <f t="shared" si="6"/>
        <v>0</v>
      </c>
      <c r="BH95" s="186">
        <f t="shared" si="7"/>
        <v>0</v>
      </c>
      <c r="BI95" s="186">
        <f t="shared" si="8"/>
        <v>0</v>
      </c>
      <c r="BJ95" s="18" t="s">
        <v>80</v>
      </c>
      <c r="BK95" s="186">
        <f t="shared" si="9"/>
        <v>0</v>
      </c>
      <c r="BL95" s="18" t="s">
        <v>218</v>
      </c>
      <c r="BM95" s="185" t="s">
        <v>274</v>
      </c>
    </row>
    <row r="96" spans="1:65" s="12" customFormat="1" ht="22.9" customHeight="1">
      <c r="B96" s="158"/>
      <c r="C96" s="159"/>
      <c r="D96" s="160" t="s">
        <v>71</v>
      </c>
      <c r="E96" s="172" t="s">
        <v>722</v>
      </c>
      <c r="F96" s="172" t="s">
        <v>723</v>
      </c>
      <c r="G96" s="159"/>
      <c r="H96" s="159"/>
      <c r="I96" s="162"/>
      <c r="J96" s="173">
        <f>BK96</f>
        <v>0</v>
      </c>
      <c r="K96" s="159"/>
      <c r="L96" s="164"/>
      <c r="M96" s="165"/>
      <c r="N96" s="166"/>
      <c r="O96" s="166"/>
      <c r="P96" s="167">
        <f>P97</f>
        <v>0</v>
      </c>
      <c r="Q96" s="166"/>
      <c r="R96" s="167">
        <f>R97</f>
        <v>0</v>
      </c>
      <c r="S96" s="166"/>
      <c r="T96" s="168">
        <f>T97</f>
        <v>0</v>
      </c>
      <c r="AR96" s="169" t="s">
        <v>80</v>
      </c>
      <c r="AT96" s="170" t="s">
        <v>71</v>
      </c>
      <c r="AU96" s="170" t="s">
        <v>80</v>
      </c>
      <c r="AY96" s="169" t="s">
        <v>146</v>
      </c>
      <c r="BK96" s="171">
        <f>BK97</f>
        <v>0</v>
      </c>
    </row>
    <row r="97" spans="1:65" s="2" customFormat="1" ht="21.75" customHeight="1">
      <c r="A97" s="35"/>
      <c r="B97" s="36"/>
      <c r="C97" s="174" t="s">
        <v>209</v>
      </c>
      <c r="D97" s="174" t="s">
        <v>148</v>
      </c>
      <c r="E97" s="175" t="s">
        <v>724</v>
      </c>
      <c r="F97" s="176" t="s">
        <v>725</v>
      </c>
      <c r="G97" s="177" t="s">
        <v>510</v>
      </c>
      <c r="H97" s="178">
        <v>1</v>
      </c>
      <c r="I97" s="179"/>
      <c r="J97" s="180">
        <f>ROUND(I97*H97,2)</f>
        <v>0</v>
      </c>
      <c r="K97" s="176" t="s">
        <v>19</v>
      </c>
      <c r="L97" s="40"/>
      <c r="M97" s="181" t="s">
        <v>19</v>
      </c>
      <c r="N97" s="182" t="s">
        <v>43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218</v>
      </c>
      <c r="AT97" s="185" t="s">
        <v>148</v>
      </c>
      <c r="AU97" s="185" t="s">
        <v>82</v>
      </c>
      <c r="AY97" s="18" t="s">
        <v>146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80</v>
      </c>
      <c r="BK97" s="186">
        <f>ROUND(I97*H97,2)</f>
        <v>0</v>
      </c>
      <c r="BL97" s="18" t="s">
        <v>218</v>
      </c>
      <c r="BM97" s="185" t="s">
        <v>284</v>
      </c>
    </row>
    <row r="98" spans="1:65" s="12" customFormat="1" ht="22.9" customHeight="1">
      <c r="B98" s="158"/>
      <c r="C98" s="159"/>
      <c r="D98" s="160" t="s">
        <v>71</v>
      </c>
      <c r="E98" s="172" t="s">
        <v>726</v>
      </c>
      <c r="F98" s="172" t="s">
        <v>727</v>
      </c>
      <c r="G98" s="159"/>
      <c r="H98" s="159"/>
      <c r="I98" s="162"/>
      <c r="J98" s="173">
        <f>BK98</f>
        <v>0</v>
      </c>
      <c r="K98" s="159"/>
      <c r="L98" s="164"/>
      <c r="M98" s="165"/>
      <c r="N98" s="166"/>
      <c r="O98" s="166"/>
      <c r="P98" s="167">
        <f>SUM(P99:P101)</f>
        <v>0</v>
      </c>
      <c r="Q98" s="166"/>
      <c r="R98" s="167">
        <f>SUM(R99:R101)</f>
        <v>0</v>
      </c>
      <c r="S98" s="166"/>
      <c r="T98" s="168">
        <f>SUM(T99:T101)</f>
        <v>0</v>
      </c>
      <c r="AR98" s="169" t="s">
        <v>80</v>
      </c>
      <c r="AT98" s="170" t="s">
        <v>71</v>
      </c>
      <c r="AU98" s="170" t="s">
        <v>80</v>
      </c>
      <c r="AY98" s="169" t="s">
        <v>146</v>
      </c>
      <c r="BK98" s="171">
        <f>SUM(BK99:BK101)</f>
        <v>0</v>
      </c>
    </row>
    <row r="99" spans="1:65" s="2" customFormat="1" ht="24.2" customHeight="1">
      <c r="A99" s="35"/>
      <c r="B99" s="36"/>
      <c r="C99" s="174" t="s">
        <v>215</v>
      </c>
      <c r="D99" s="174" t="s">
        <v>148</v>
      </c>
      <c r="E99" s="175" t="s">
        <v>728</v>
      </c>
      <c r="F99" s="176" t="s">
        <v>729</v>
      </c>
      <c r="G99" s="177" t="s">
        <v>230</v>
      </c>
      <c r="H99" s="178">
        <v>50</v>
      </c>
      <c r="I99" s="179"/>
      <c r="J99" s="180">
        <f>ROUND(I99*H99,2)</f>
        <v>0</v>
      </c>
      <c r="K99" s="176" t="s">
        <v>19</v>
      </c>
      <c r="L99" s="40"/>
      <c r="M99" s="181" t="s">
        <v>19</v>
      </c>
      <c r="N99" s="182" t="s">
        <v>43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218</v>
      </c>
      <c r="AT99" s="185" t="s">
        <v>148</v>
      </c>
      <c r="AU99" s="185" t="s">
        <v>82</v>
      </c>
      <c r="AY99" s="18" t="s">
        <v>146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80</v>
      </c>
      <c r="BK99" s="186">
        <f>ROUND(I99*H99,2)</f>
        <v>0</v>
      </c>
      <c r="BL99" s="18" t="s">
        <v>218</v>
      </c>
      <c r="BM99" s="185" t="s">
        <v>300</v>
      </c>
    </row>
    <row r="100" spans="1:65" s="2" customFormat="1" ht="24.2" customHeight="1">
      <c r="A100" s="35"/>
      <c r="B100" s="36"/>
      <c r="C100" s="174" t="s">
        <v>8</v>
      </c>
      <c r="D100" s="174" t="s">
        <v>148</v>
      </c>
      <c r="E100" s="175" t="s">
        <v>730</v>
      </c>
      <c r="F100" s="176" t="s">
        <v>731</v>
      </c>
      <c r="G100" s="177" t="s">
        <v>230</v>
      </c>
      <c r="H100" s="178">
        <v>150</v>
      </c>
      <c r="I100" s="179"/>
      <c r="J100" s="180">
        <f>ROUND(I100*H100,2)</f>
        <v>0</v>
      </c>
      <c r="K100" s="176" t="s">
        <v>19</v>
      </c>
      <c r="L100" s="40"/>
      <c r="M100" s="181" t="s">
        <v>19</v>
      </c>
      <c r="N100" s="182" t="s">
        <v>43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218</v>
      </c>
      <c r="AT100" s="185" t="s">
        <v>148</v>
      </c>
      <c r="AU100" s="185" t="s">
        <v>82</v>
      </c>
      <c r="AY100" s="18" t="s">
        <v>146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80</v>
      </c>
      <c r="BK100" s="186">
        <f>ROUND(I100*H100,2)</f>
        <v>0</v>
      </c>
      <c r="BL100" s="18" t="s">
        <v>218</v>
      </c>
      <c r="BM100" s="185" t="s">
        <v>313</v>
      </c>
    </row>
    <row r="101" spans="1:65" s="2" customFormat="1" ht="16.5" customHeight="1">
      <c r="A101" s="35"/>
      <c r="B101" s="36"/>
      <c r="C101" s="174" t="s">
        <v>227</v>
      </c>
      <c r="D101" s="174" t="s">
        <v>148</v>
      </c>
      <c r="E101" s="175" t="s">
        <v>732</v>
      </c>
      <c r="F101" s="176" t="s">
        <v>733</v>
      </c>
      <c r="G101" s="177" t="s">
        <v>230</v>
      </c>
      <c r="H101" s="178">
        <v>350</v>
      </c>
      <c r="I101" s="179"/>
      <c r="J101" s="180">
        <f>ROUND(I101*H101,2)</f>
        <v>0</v>
      </c>
      <c r="K101" s="176" t="s">
        <v>19</v>
      </c>
      <c r="L101" s="40"/>
      <c r="M101" s="181" t="s">
        <v>19</v>
      </c>
      <c r="N101" s="182" t="s">
        <v>43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218</v>
      </c>
      <c r="AT101" s="185" t="s">
        <v>148</v>
      </c>
      <c r="AU101" s="185" t="s">
        <v>82</v>
      </c>
      <c r="AY101" s="18" t="s">
        <v>146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80</v>
      </c>
      <c r="BK101" s="186">
        <f>ROUND(I101*H101,2)</f>
        <v>0</v>
      </c>
      <c r="BL101" s="18" t="s">
        <v>218</v>
      </c>
      <c r="BM101" s="185" t="s">
        <v>327</v>
      </c>
    </row>
    <row r="102" spans="1:65" s="12" customFormat="1" ht="22.9" customHeight="1">
      <c r="B102" s="158"/>
      <c r="C102" s="159"/>
      <c r="D102" s="160" t="s">
        <v>71</v>
      </c>
      <c r="E102" s="172" t="s">
        <v>734</v>
      </c>
      <c r="F102" s="172" t="s">
        <v>735</v>
      </c>
      <c r="G102" s="159"/>
      <c r="H102" s="159"/>
      <c r="I102" s="162"/>
      <c r="J102" s="173">
        <f>BK102</f>
        <v>0</v>
      </c>
      <c r="K102" s="159"/>
      <c r="L102" s="164"/>
      <c r="M102" s="165"/>
      <c r="N102" s="166"/>
      <c r="O102" s="166"/>
      <c r="P102" s="167">
        <f>SUM(P103:P106)</f>
        <v>0</v>
      </c>
      <c r="Q102" s="166"/>
      <c r="R102" s="167">
        <f>SUM(R103:R106)</f>
        <v>0</v>
      </c>
      <c r="S102" s="166"/>
      <c r="T102" s="168">
        <f>SUM(T103:T106)</f>
        <v>0</v>
      </c>
      <c r="AR102" s="169" t="s">
        <v>80</v>
      </c>
      <c r="AT102" s="170" t="s">
        <v>71</v>
      </c>
      <c r="AU102" s="170" t="s">
        <v>80</v>
      </c>
      <c r="AY102" s="169" t="s">
        <v>146</v>
      </c>
      <c r="BK102" s="171">
        <f>SUM(BK103:BK106)</f>
        <v>0</v>
      </c>
    </row>
    <row r="103" spans="1:65" s="2" customFormat="1" ht="16.5" customHeight="1">
      <c r="A103" s="35"/>
      <c r="B103" s="36"/>
      <c r="C103" s="174" t="s">
        <v>234</v>
      </c>
      <c r="D103" s="174" t="s">
        <v>148</v>
      </c>
      <c r="E103" s="175" t="s">
        <v>736</v>
      </c>
      <c r="F103" s="176" t="s">
        <v>737</v>
      </c>
      <c r="G103" s="177" t="s">
        <v>738</v>
      </c>
      <c r="H103" s="178">
        <v>1</v>
      </c>
      <c r="I103" s="179"/>
      <c r="J103" s="180">
        <f>ROUND(I103*H103,2)</f>
        <v>0</v>
      </c>
      <c r="K103" s="176" t="s">
        <v>19</v>
      </c>
      <c r="L103" s="40"/>
      <c r="M103" s="181" t="s">
        <v>19</v>
      </c>
      <c r="N103" s="182" t="s">
        <v>43</v>
      </c>
      <c r="O103" s="65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218</v>
      </c>
      <c r="AT103" s="185" t="s">
        <v>148</v>
      </c>
      <c r="AU103" s="185" t="s">
        <v>82</v>
      </c>
      <c r="AY103" s="18" t="s">
        <v>146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80</v>
      </c>
      <c r="BK103" s="186">
        <f>ROUND(I103*H103,2)</f>
        <v>0</v>
      </c>
      <c r="BL103" s="18" t="s">
        <v>218</v>
      </c>
      <c r="BM103" s="185" t="s">
        <v>338</v>
      </c>
    </row>
    <row r="104" spans="1:65" s="2" customFormat="1" ht="16.5" customHeight="1">
      <c r="A104" s="35"/>
      <c r="B104" s="36"/>
      <c r="C104" s="174" t="s">
        <v>241</v>
      </c>
      <c r="D104" s="174" t="s">
        <v>148</v>
      </c>
      <c r="E104" s="175" t="s">
        <v>739</v>
      </c>
      <c r="F104" s="176" t="s">
        <v>740</v>
      </c>
      <c r="G104" s="177" t="s">
        <v>738</v>
      </c>
      <c r="H104" s="178">
        <v>1</v>
      </c>
      <c r="I104" s="179"/>
      <c r="J104" s="180">
        <f>ROUND(I104*H104,2)</f>
        <v>0</v>
      </c>
      <c r="K104" s="176" t="s">
        <v>19</v>
      </c>
      <c r="L104" s="40"/>
      <c r="M104" s="181" t="s">
        <v>19</v>
      </c>
      <c r="N104" s="182" t="s">
        <v>43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218</v>
      </c>
      <c r="AT104" s="185" t="s">
        <v>148</v>
      </c>
      <c r="AU104" s="185" t="s">
        <v>82</v>
      </c>
      <c r="AY104" s="18" t="s">
        <v>146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80</v>
      </c>
      <c r="BK104" s="186">
        <f>ROUND(I104*H104,2)</f>
        <v>0</v>
      </c>
      <c r="BL104" s="18" t="s">
        <v>218</v>
      </c>
      <c r="BM104" s="185" t="s">
        <v>330</v>
      </c>
    </row>
    <row r="105" spans="1:65" s="2" customFormat="1" ht="16.5" customHeight="1">
      <c r="A105" s="35"/>
      <c r="B105" s="36"/>
      <c r="C105" s="174" t="s">
        <v>218</v>
      </c>
      <c r="D105" s="174" t="s">
        <v>148</v>
      </c>
      <c r="E105" s="175" t="s">
        <v>741</v>
      </c>
      <c r="F105" s="176" t="s">
        <v>742</v>
      </c>
      <c r="G105" s="177" t="s">
        <v>738</v>
      </c>
      <c r="H105" s="178">
        <v>1</v>
      </c>
      <c r="I105" s="179"/>
      <c r="J105" s="180">
        <f>ROUND(I105*H105,2)</f>
        <v>0</v>
      </c>
      <c r="K105" s="176" t="s">
        <v>19</v>
      </c>
      <c r="L105" s="40"/>
      <c r="M105" s="181" t="s">
        <v>19</v>
      </c>
      <c r="N105" s="182" t="s">
        <v>43</v>
      </c>
      <c r="O105" s="65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218</v>
      </c>
      <c r="AT105" s="185" t="s">
        <v>148</v>
      </c>
      <c r="AU105" s="185" t="s">
        <v>82</v>
      </c>
      <c r="AY105" s="18" t="s">
        <v>146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80</v>
      </c>
      <c r="BK105" s="186">
        <f>ROUND(I105*H105,2)</f>
        <v>0</v>
      </c>
      <c r="BL105" s="18" t="s">
        <v>218</v>
      </c>
      <c r="BM105" s="185" t="s">
        <v>367</v>
      </c>
    </row>
    <row r="106" spans="1:65" s="2" customFormat="1" ht="16.5" customHeight="1">
      <c r="A106" s="35"/>
      <c r="B106" s="36"/>
      <c r="C106" s="174" t="s">
        <v>252</v>
      </c>
      <c r="D106" s="174" t="s">
        <v>148</v>
      </c>
      <c r="E106" s="175" t="s">
        <v>743</v>
      </c>
      <c r="F106" s="176" t="s">
        <v>744</v>
      </c>
      <c r="G106" s="177" t="s">
        <v>510</v>
      </c>
      <c r="H106" s="178">
        <v>1</v>
      </c>
      <c r="I106" s="179"/>
      <c r="J106" s="180">
        <f>ROUND(I106*H106,2)</f>
        <v>0</v>
      </c>
      <c r="K106" s="176" t="s">
        <v>19</v>
      </c>
      <c r="L106" s="40"/>
      <c r="M106" s="231" t="s">
        <v>19</v>
      </c>
      <c r="N106" s="232" t="s">
        <v>43</v>
      </c>
      <c r="O106" s="229"/>
      <c r="P106" s="233">
        <f>O106*H106</f>
        <v>0</v>
      </c>
      <c r="Q106" s="233">
        <v>0</v>
      </c>
      <c r="R106" s="233">
        <f>Q106*H106</f>
        <v>0</v>
      </c>
      <c r="S106" s="233">
        <v>0</v>
      </c>
      <c r="T106" s="23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218</v>
      </c>
      <c r="AT106" s="185" t="s">
        <v>148</v>
      </c>
      <c r="AU106" s="185" t="s">
        <v>82</v>
      </c>
      <c r="AY106" s="18" t="s">
        <v>146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80</v>
      </c>
      <c r="BK106" s="186">
        <f>ROUND(I106*H106,2)</f>
        <v>0</v>
      </c>
      <c r="BL106" s="18" t="s">
        <v>218</v>
      </c>
      <c r="BM106" s="185" t="s">
        <v>379</v>
      </c>
    </row>
    <row r="107" spans="1:65" s="2" customFormat="1" ht="6.95" customHeight="1">
      <c r="A107" s="35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0"/>
      <c r="M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</sheetData>
  <sheetProtection algorithmName="SHA-512" hashValue="+Gz+vfeOrbNFMrashRiEeLEFfSQ0FuOVpc7eKKU/CDWb+oQYpZupxC5KeLxtRPRk1jQL1sOR9nwZvFffPChj/Q==" saltValue="vNVyRTdsbOUzQ6b/q4EfuUMI3D//qRXHMTG6fEW7L2BEnTiiMCsV/JsXP4l1ZZEwEkHoZ+RuljR6dHCGwImHDQ==" spinCount="100000" sheet="1" objects="1" scenarios="1" formatColumns="0" formatRows="0" autoFilter="0"/>
  <autoFilter ref="C83:K106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8" t="s">
        <v>91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108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2" t="str">
        <f>'Rekapitulace stavby'!K6</f>
        <v>Modernizace hlavního přepojovače</v>
      </c>
      <c r="F7" s="363"/>
      <c r="G7" s="363"/>
      <c r="H7" s="363"/>
      <c r="L7" s="21"/>
    </row>
    <row r="8" spans="1:46" s="2" customFormat="1" ht="12" customHeight="1">
      <c r="A8" s="35"/>
      <c r="B8" s="40"/>
      <c r="C8" s="35"/>
      <c r="D8" s="106" t="s">
        <v>109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745</v>
      </c>
      <c r="F9" s="365"/>
      <c r="G9" s="365"/>
      <c r="H9" s="36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4. 5. 2025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0"/>
      <c r="B27" s="111"/>
      <c r="C27" s="110"/>
      <c r="D27" s="110"/>
      <c r="E27" s="368" t="s">
        <v>37</v>
      </c>
      <c r="F27" s="368"/>
      <c r="G27" s="368"/>
      <c r="H27" s="36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ROUND(J88,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ROUND((SUM(BE88:BE157)),  2)</f>
        <v>0</v>
      </c>
      <c r="G33" s="35"/>
      <c r="H33" s="35"/>
      <c r="I33" s="119">
        <v>0.21</v>
      </c>
      <c r="J33" s="118">
        <f>ROUND(((SUM(BE88:BE157))*I33),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ROUND((SUM(BF88:BF157)),  2)</f>
        <v>0</v>
      </c>
      <c r="G34" s="35"/>
      <c r="H34" s="35"/>
      <c r="I34" s="119">
        <v>0.12</v>
      </c>
      <c r="J34" s="118">
        <f>ROUND(((SUM(BF88:BF157))*I34),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ROUND((SUM(BG88:BG157)),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ROUND((SUM(BH88:BH157)),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ROUND((SUM(BI88:BI157)),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9" t="str">
        <f>E7</f>
        <v>Modernizace hlavního přepojovače</v>
      </c>
      <c r="F48" s="370"/>
      <c r="G48" s="370"/>
      <c r="H48" s="370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2" t="str">
        <f>E9</f>
        <v>04 - Měření a regulace- MaR</v>
      </c>
      <c r="F50" s="371"/>
      <c r="G50" s="371"/>
      <c r="H50" s="371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Český rozhlas 385/13, Praha 2</v>
      </c>
      <c r="G52" s="37"/>
      <c r="H52" s="37"/>
      <c r="I52" s="30" t="s">
        <v>23</v>
      </c>
      <c r="J52" s="60" t="str">
        <f>IF(J12="","",J12)</f>
        <v>4. 5. 2025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Český rozhlas Vinohradská 1409/12, Praha 2</v>
      </c>
      <c r="G54" s="37"/>
      <c r="H54" s="37"/>
      <c r="I54" s="30" t="s">
        <v>31</v>
      </c>
      <c r="J54" s="33" t="str">
        <f>E21</f>
        <v>Ing. Jaroslav Borovička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Milan Dušek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112</v>
      </c>
      <c r="D57" s="132"/>
      <c r="E57" s="132"/>
      <c r="F57" s="132"/>
      <c r="G57" s="132"/>
      <c r="H57" s="132"/>
      <c r="I57" s="132"/>
      <c r="J57" s="133" t="s">
        <v>113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114</v>
      </c>
    </row>
    <row r="60" spans="1:47" s="9" customFormat="1" ht="24.95" customHeight="1">
      <c r="B60" s="135"/>
      <c r="C60" s="136"/>
      <c r="D60" s="137" t="s">
        <v>746</v>
      </c>
      <c r="E60" s="138"/>
      <c r="F60" s="138"/>
      <c r="G60" s="138"/>
      <c r="H60" s="138"/>
      <c r="I60" s="138"/>
      <c r="J60" s="139">
        <f>J89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747</v>
      </c>
      <c r="E61" s="144"/>
      <c r="F61" s="144"/>
      <c r="G61" s="144"/>
      <c r="H61" s="144"/>
      <c r="I61" s="144"/>
      <c r="J61" s="145">
        <f>J90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748</v>
      </c>
      <c r="E62" s="144"/>
      <c r="F62" s="144"/>
      <c r="G62" s="144"/>
      <c r="H62" s="144"/>
      <c r="I62" s="144"/>
      <c r="J62" s="145">
        <f>J95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749</v>
      </c>
      <c r="E63" s="144"/>
      <c r="F63" s="144"/>
      <c r="G63" s="144"/>
      <c r="H63" s="144"/>
      <c r="I63" s="144"/>
      <c r="J63" s="145">
        <f>J108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750</v>
      </c>
      <c r="E64" s="144"/>
      <c r="F64" s="144"/>
      <c r="G64" s="144"/>
      <c r="H64" s="144"/>
      <c r="I64" s="144"/>
      <c r="J64" s="145">
        <f>J111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751</v>
      </c>
      <c r="E65" s="144"/>
      <c r="F65" s="144"/>
      <c r="G65" s="144"/>
      <c r="H65" s="144"/>
      <c r="I65" s="144"/>
      <c r="J65" s="145">
        <f>J128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752</v>
      </c>
      <c r="E66" s="144"/>
      <c r="F66" s="144"/>
      <c r="G66" s="144"/>
      <c r="H66" s="144"/>
      <c r="I66" s="144"/>
      <c r="J66" s="145">
        <f>J130</f>
        <v>0</v>
      </c>
      <c r="K66" s="142"/>
      <c r="L66" s="146"/>
    </row>
    <row r="67" spans="1:31" s="10" customFormat="1" ht="19.899999999999999" customHeight="1">
      <c r="B67" s="141"/>
      <c r="C67" s="142"/>
      <c r="D67" s="143" t="s">
        <v>753</v>
      </c>
      <c r="E67" s="144"/>
      <c r="F67" s="144"/>
      <c r="G67" s="144"/>
      <c r="H67" s="144"/>
      <c r="I67" s="144"/>
      <c r="J67" s="145">
        <f>J132</f>
        <v>0</v>
      </c>
      <c r="K67" s="142"/>
      <c r="L67" s="146"/>
    </row>
    <row r="68" spans="1:31" s="10" customFormat="1" ht="19.899999999999999" customHeight="1">
      <c r="B68" s="141"/>
      <c r="C68" s="142"/>
      <c r="D68" s="143" t="s">
        <v>754</v>
      </c>
      <c r="E68" s="144"/>
      <c r="F68" s="144"/>
      <c r="G68" s="144"/>
      <c r="H68" s="144"/>
      <c r="I68" s="144"/>
      <c r="J68" s="145">
        <f>J145</f>
        <v>0</v>
      </c>
      <c r="K68" s="142"/>
      <c r="L68" s="146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5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5" customHeight="1">
      <c r="A75" s="35"/>
      <c r="B75" s="36"/>
      <c r="C75" s="24" t="s">
        <v>131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69" t="str">
        <f>E7</f>
        <v>Modernizace hlavního přepojovače</v>
      </c>
      <c r="F78" s="370"/>
      <c r="G78" s="370"/>
      <c r="H78" s="370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109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22" t="str">
        <f>E9</f>
        <v>04 - Měření a regulace- MaR</v>
      </c>
      <c r="F80" s="371"/>
      <c r="G80" s="371"/>
      <c r="H80" s="371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F12</f>
        <v>Český rozhlas 385/13, Praha 2</v>
      </c>
      <c r="G82" s="37"/>
      <c r="H82" s="37"/>
      <c r="I82" s="30" t="s">
        <v>23</v>
      </c>
      <c r="J82" s="60" t="str">
        <f>IF(J12="","",J12)</f>
        <v>4. 5. 2025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25</v>
      </c>
      <c r="D84" s="37"/>
      <c r="E84" s="37"/>
      <c r="F84" s="28" t="str">
        <f>E15</f>
        <v>Český rozhlas Vinohradská 1409/12, Praha 2</v>
      </c>
      <c r="G84" s="37"/>
      <c r="H84" s="37"/>
      <c r="I84" s="30" t="s">
        <v>31</v>
      </c>
      <c r="J84" s="33" t="str">
        <f>E21</f>
        <v>Ing. Jaroslav Borovička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29</v>
      </c>
      <c r="D85" s="37"/>
      <c r="E85" s="37"/>
      <c r="F85" s="28" t="str">
        <f>IF(E18="","",E18)</f>
        <v>Vyplň údaj</v>
      </c>
      <c r="G85" s="37"/>
      <c r="H85" s="37"/>
      <c r="I85" s="30" t="s">
        <v>34</v>
      </c>
      <c r="J85" s="33" t="str">
        <f>E24</f>
        <v>Ing. Milan Dušek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47"/>
      <c r="B87" s="148"/>
      <c r="C87" s="149" t="s">
        <v>132</v>
      </c>
      <c r="D87" s="150" t="s">
        <v>57</v>
      </c>
      <c r="E87" s="150" t="s">
        <v>53</v>
      </c>
      <c r="F87" s="150" t="s">
        <v>54</v>
      </c>
      <c r="G87" s="150" t="s">
        <v>133</v>
      </c>
      <c r="H87" s="150" t="s">
        <v>134</v>
      </c>
      <c r="I87" s="150" t="s">
        <v>135</v>
      </c>
      <c r="J87" s="150" t="s">
        <v>113</v>
      </c>
      <c r="K87" s="151" t="s">
        <v>136</v>
      </c>
      <c r="L87" s="152"/>
      <c r="M87" s="69" t="s">
        <v>19</v>
      </c>
      <c r="N87" s="70" t="s">
        <v>42</v>
      </c>
      <c r="O87" s="70" t="s">
        <v>137</v>
      </c>
      <c r="P87" s="70" t="s">
        <v>138</v>
      </c>
      <c r="Q87" s="70" t="s">
        <v>139</v>
      </c>
      <c r="R87" s="70" t="s">
        <v>140</v>
      </c>
      <c r="S87" s="70" t="s">
        <v>141</v>
      </c>
      <c r="T87" s="71" t="s">
        <v>142</v>
      </c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</row>
    <row r="88" spans="1:65" s="2" customFormat="1" ht="22.9" customHeight="1">
      <c r="A88" s="35"/>
      <c r="B88" s="36"/>
      <c r="C88" s="76" t="s">
        <v>143</v>
      </c>
      <c r="D88" s="37"/>
      <c r="E88" s="37"/>
      <c r="F88" s="37"/>
      <c r="G88" s="37"/>
      <c r="H88" s="37"/>
      <c r="I88" s="37"/>
      <c r="J88" s="153">
        <f>BK88</f>
        <v>0</v>
      </c>
      <c r="K88" s="37"/>
      <c r="L88" s="40"/>
      <c r="M88" s="72"/>
      <c r="N88" s="154"/>
      <c r="O88" s="73"/>
      <c r="P88" s="155">
        <f>P89</f>
        <v>0</v>
      </c>
      <c r="Q88" s="73"/>
      <c r="R88" s="155">
        <f>R89</f>
        <v>0</v>
      </c>
      <c r="S88" s="73"/>
      <c r="T88" s="156">
        <f>T89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71</v>
      </c>
      <c r="AU88" s="18" t="s">
        <v>114</v>
      </c>
      <c r="BK88" s="157">
        <f>BK89</f>
        <v>0</v>
      </c>
    </row>
    <row r="89" spans="1:65" s="12" customFormat="1" ht="25.9" customHeight="1">
      <c r="B89" s="158"/>
      <c r="C89" s="159"/>
      <c r="D89" s="160" t="s">
        <v>71</v>
      </c>
      <c r="E89" s="161" t="s">
        <v>700</v>
      </c>
      <c r="F89" s="161" t="s">
        <v>755</v>
      </c>
      <c r="G89" s="159"/>
      <c r="H89" s="159"/>
      <c r="I89" s="162"/>
      <c r="J89" s="163">
        <f>BK89</f>
        <v>0</v>
      </c>
      <c r="K89" s="159"/>
      <c r="L89" s="164"/>
      <c r="M89" s="165"/>
      <c r="N89" s="166"/>
      <c r="O89" s="166"/>
      <c r="P89" s="167">
        <f>P90+P95+P108+P111+P128+P130+P132+P145</f>
        <v>0</v>
      </c>
      <c r="Q89" s="166"/>
      <c r="R89" s="167">
        <f>R90+R95+R108+R111+R128+R130+R132+R145</f>
        <v>0</v>
      </c>
      <c r="S89" s="166"/>
      <c r="T89" s="168">
        <f>T90+T95+T108+T111+T128+T130+T132+T145</f>
        <v>0</v>
      </c>
      <c r="AR89" s="169" t="s">
        <v>82</v>
      </c>
      <c r="AT89" s="170" t="s">
        <v>71</v>
      </c>
      <c r="AU89" s="170" t="s">
        <v>72</v>
      </c>
      <c r="AY89" s="169" t="s">
        <v>146</v>
      </c>
      <c r="BK89" s="171">
        <f>BK90+BK95+BK108+BK111+BK128+BK130+BK132+BK145</f>
        <v>0</v>
      </c>
    </row>
    <row r="90" spans="1:65" s="12" customFormat="1" ht="22.9" customHeight="1">
      <c r="B90" s="158"/>
      <c r="C90" s="159"/>
      <c r="D90" s="160" t="s">
        <v>71</v>
      </c>
      <c r="E90" s="172" t="s">
        <v>756</v>
      </c>
      <c r="F90" s="172" t="s">
        <v>757</v>
      </c>
      <c r="G90" s="159"/>
      <c r="H90" s="159"/>
      <c r="I90" s="162"/>
      <c r="J90" s="173">
        <f>BK90</f>
        <v>0</v>
      </c>
      <c r="K90" s="159"/>
      <c r="L90" s="164"/>
      <c r="M90" s="165"/>
      <c r="N90" s="166"/>
      <c r="O90" s="166"/>
      <c r="P90" s="167">
        <f>SUM(P91:P94)</f>
        <v>0</v>
      </c>
      <c r="Q90" s="166"/>
      <c r="R90" s="167">
        <f>SUM(R91:R94)</f>
        <v>0</v>
      </c>
      <c r="S90" s="166"/>
      <c r="T90" s="168">
        <f>SUM(T91:T94)</f>
        <v>0</v>
      </c>
      <c r="AR90" s="169" t="s">
        <v>80</v>
      </c>
      <c r="AT90" s="170" t="s">
        <v>71</v>
      </c>
      <c r="AU90" s="170" t="s">
        <v>80</v>
      </c>
      <c r="AY90" s="169" t="s">
        <v>146</v>
      </c>
      <c r="BK90" s="171">
        <f>SUM(BK91:BK94)</f>
        <v>0</v>
      </c>
    </row>
    <row r="91" spans="1:65" s="2" customFormat="1" ht="16.5" customHeight="1">
      <c r="A91" s="35"/>
      <c r="B91" s="36"/>
      <c r="C91" s="174" t="s">
        <v>80</v>
      </c>
      <c r="D91" s="174" t="s">
        <v>148</v>
      </c>
      <c r="E91" s="175" t="s">
        <v>166</v>
      </c>
      <c r="F91" s="176" t="s">
        <v>758</v>
      </c>
      <c r="G91" s="177" t="s">
        <v>510</v>
      </c>
      <c r="H91" s="178">
        <v>2</v>
      </c>
      <c r="I91" s="179"/>
      <c r="J91" s="180">
        <f>ROUND(I91*H91,2)</f>
        <v>0</v>
      </c>
      <c r="K91" s="176" t="s">
        <v>19</v>
      </c>
      <c r="L91" s="40"/>
      <c r="M91" s="181" t="s">
        <v>19</v>
      </c>
      <c r="N91" s="182" t="s">
        <v>43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218</v>
      </c>
      <c r="AT91" s="185" t="s">
        <v>148</v>
      </c>
      <c r="AU91" s="185" t="s">
        <v>82</v>
      </c>
      <c r="AY91" s="18" t="s">
        <v>146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80</v>
      </c>
      <c r="BK91" s="186">
        <f>ROUND(I91*H91,2)</f>
        <v>0</v>
      </c>
      <c r="BL91" s="18" t="s">
        <v>218</v>
      </c>
      <c r="BM91" s="185" t="s">
        <v>82</v>
      </c>
    </row>
    <row r="92" spans="1:65" s="2" customFormat="1" ht="19.5">
      <c r="A92" s="35"/>
      <c r="B92" s="36"/>
      <c r="C92" s="37"/>
      <c r="D92" s="194" t="s">
        <v>197</v>
      </c>
      <c r="E92" s="37"/>
      <c r="F92" s="225" t="s">
        <v>759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197</v>
      </c>
      <c r="AU92" s="18" t="s">
        <v>82</v>
      </c>
    </row>
    <row r="93" spans="1:65" s="2" customFormat="1" ht="16.5" customHeight="1">
      <c r="A93" s="35"/>
      <c r="B93" s="36"/>
      <c r="C93" s="174" t="s">
        <v>82</v>
      </c>
      <c r="D93" s="174" t="s">
        <v>148</v>
      </c>
      <c r="E93" s="175" t="s">
        <v>153</v>
      </c>
      <c r="F93" s="176" t="s">
        <v>760</v>
      </c>
      <c r="G93" s="177" t="s">
        <v>510</v>
      </c>
      <c r="H93" s="178">
        <v>4</v>
      </c>
      <c r="I93" s="179"/>
      <c r="J93" s="180">
        <f>ROUND(I93*H93,2)</f>
        <v>0</v>
      </c>
      <c r="K93" s="176" t="s">
        <v>19</v>
      </c>
      <c r="L93" s="40"/>
      <c r="M93" s="181" t="s">
        <v>19</v>
      </c>
      <c r="N93" s="182" t="s">
        <v>43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218</v>
      </c>
      <c r="AT93" s="185" t="s">
        <v>148</v>
      </c>
      <c r="AU93" s="185" t="s">
        <v>82</v>
      </c>
      <c r="AY93" s="18" t="s">
        <v>146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80</v>
      </c>
      <c r="BK93" s="186">
        <f>ROUND(I93*H93,2)</f>
        <v>0</v>
      </c>
      <c r="BL93" s="18" t="s">
        <v>218</v>
      </c>
      <c r="BM93" s="185" t="s">
        <v>153</v>
      </c>
    </row>
    <row r="94" spans="1:65" s="2" customFormat="1" ht="16.5" customHeight="1">
      <c r="A94" s="35"/>
      <c r="B94" s="36"/>
      <c r="C94" s="174" t="s">
        <v>166</v>
      </c>
      <c r="D94" s="174" t="s">
        <v>148</v>
      </c>
      <c r="E94" s="175" t="s">
        <v>177</v>
      </c>
      <c r="F94" s="176" t="s">
        <v>761</v>
      </c>
      <c r="G94" s="177" t="s">
        <v>510</v>
      </c>
      <c r="H94" s="178">
        <v>4</v>
      </c>
      <c r="I94" s="179"/>
      <c r="J94" s="180">
        <f>ROUND(I94*H94,2)</f>
        <v>0</v>
      </c>
      <c r="K94" s="176" t="s">
        <v>19</v>
      </c>
      <c r="L94" s="40"/>
      <c r="M94" s="181" t="s">
        <v>19</v>
      </c>
      <c r="N94" s="182" t="s">
        <v>43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218</v>
      </c>
      <c r="AT94" s="185" t="s">
        <v>148</v>
      </c>
      <c r="AU94" s="185" t="s">
        <v>82</v>
      </c>
      <c r="AY94" s="18" t="s">
        <v>146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80</v>
      </c>
      <c r="BK94" s="186">
        <f>ROUND(I94*H94,2)</f>
        <v>0</v>
      </c>
      <c r="BL94" s="18" t="s">
        <v>218</v>
      </c>
      <c r="BM94" s="185" t="s">
        <v>159</v>
      </c>
    </row>
    <row r="95" spans="1:65" s="12" customFormat="1" ht="22.9" customHeight="1">
      <c r="B95" s="158"/>
      <c r="C95" s="159"/>
      <c r="D95" s="160" t="s">
        <v>71</v>
      </c>
      <c r="E95" s="172" t="s">
        <v>762</v>
      </c>
      <c r="F95" s="172" t="s">
        <v>763</v>
      </c>
      <c r="G95" s="159"/>
      <c r="H95" s="159"/>
      <c r="I95" s="162"/>
      <c r="J95" s="173">
        <f>BK95</f>
        <v>0</v>
      </c>
      <c r="K95" s="159"/>
      <c r="L95" s="164"/>
      <c r="M95" s="165"/>
      <c r="N95" s="166"/>
      <c r="O95" s="166"/>
      <c r="P95" s="167">
        <f>SUM(P96:P107)</f>
        <v>0</v>
      </c>
      <c r="Q95" s="166"/>
      <c r="R95" s="167">
        <f>SUM(R96:R107)</f>
        <v>0</v>
      </c>
      <c r="S95" s="166"/>
      <c r="T95" s="168">
        <f>SUM(T96:T107)</f>
        <v>0</v>
      </c>
      <c r="AR95" s="169" t="s">
        <v>80</v>
      </c>
      <c r="AT95" s="170" t="s">
        <v>71</v>
      </c>
      <c r="AU95" s="170" t="s">
        <v>80</v>
      </c>
      <c r="AY95" s="169" t="s">
        <v>146</v>
      </c>
      <c r="BK95" s="171">
        <f>SUM(BK96:BK107)</f>
        <v>0</v>
      </c>
    </row>
    <row r="96" spans="1:65" s="2" customFormat="1" ht="16.5" customHeight="1">
      <c r="A96" s="35"/>
      <c r="B96" s="36"/>
      <c r="C96" s="174" t="s">
        <v>153</v>
      </c>
      <c r="D96" s="174" t="s">
        <v>148</v>
      </c>
      <c r="E96" s="175" t="s">
        <v>187</v>
      </c>
      <c r="F96" s="176" t="s">
        <v>764</v>
      </c>
      <c r="G96" s="177" t="s">
        <v>510</v>
      </c>
      <c r="H96" s="178">
        <v>1</v>
      </c>
      <c r="I96" s="179"/>
      <c r="J96" s="180">
        <f>ROUND(I96*H96,2)</f>
        <v>0</v>
      </c>
      <c r="K96" s="176" t="s">
        <v>19</v>
      </c>
      <c r="L96" s="40"/>
      <c r="M96" s="181" t="s">
        <v>19</v>
      </c>
      <c r="N96" s="182" t="s">
        <v>43</v>
      </c>
      <c r="O96" s="65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218</v>
      </c>
      <c r="AT96" s="185" t="s">
        <v>148</v>
      </c>
      <c r="AU96" s="185" t="s">
        <v>82</v>
      </c>
      <c r="AY96" s="18" t="s">
        <v>146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80</v>
      </c>
      <c r="BK96" s="186">
        <f>ROUND(I96*H96,2)</f>
        <v>0</v>
      </c>
      <c r="BL96" s="18" t="s">
        <v>218</v>
      </c>
      <c r="BM96" s="185" t="s">
        <v>187</v>
      </c>
    </row>
    <row r="97" spans="1:65" s="2" customFormat="1" ht="19.5">
      <c r="A97" s="35"/>
      <c r="B97" s="36"/>
      <c r="C97" s="37"/>
      <c r="D97" s="194" t="s">
        <v>197</v>
      </c>
      <c r="E97" s="37"/>
      <c r="F97" s="225" t="s">
        <v>765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197</v>
      </c>
      <c r="AU97" s="18" t="s">
        <v>82</v>
      </c>
    </row>
    <row r="98" spans="1:65" s="2" customFormat="1" ht="16.5" customHeight="1">
      <c r="A98" s="35"/>
      <c r="B98" s="36"/>
      <c r="C98" s="174" t="s">
        <v>177</v>
      </c>
      <c r="D98" s="174" t="s">
        <v>148</v>
      </c>
      <c r="E98" s="175" t="s">
        <v>190</v>
      </c>
      <c r="F98" s="176" t="s">
        <v>766</v>
      </c>
      <c r="G98" s="177" t="s">
        <v>510</v>
      </c>
      <c r="H98" s="178">
        <v>1</v>
      </c>
      <c r="I98" s="179"/>
      <c r="J98" s="180">
        <f>ROUND(I98*H98,2)</f>
        <v>0</v>
      </c>
      <c r="K98" s="176" t="s">
        <v>19</v>
      </c>
      <c r="L98" s="40"/>
      <c r="M98" s="181" t="s">
        <v>19</v>
      </c>
      <c r="N98" s="182" t="s">
        <v>43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218</v>
      </c>
      <c r="AT98" s="185" t="s">
        <v>148</v>
      </c>
      <c r="AU98" s="185" t="s">
        <v>82</v>
      </c>
      <c r="AY98" s="18" t="s">
        <v>146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80</v>
      </c>
      <c r="BK98" s="186">
        <f>ROUND(I98*H98,2)</f>
        <v>0</v>
      </c>
      <c r="BL98" s="18" t="s">
        <v>218</v>
      </c>
      <c r="BM98" s="185" t="s">
        <v>209</v>
      </c>
    </row>
    <row r="99" spans="1:65" s="2" customFormat="1" ht="19.5">
      <c r="A99" s="35"/>
      <c r="B99" s="36"/>
      <c r="C99" s="37"/>
      <c r="D99" s="194" t="s">
        <v>197</v>
      </c>
      <c r="E99" s="37"/>
      <c r="F99" s="225" t="s">
        <v>767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197</v>
      </c>
      <c r="AU99" s="18" t="s">
        <v>82</v>
      </c>
    </row>
    <row r="100" spans="1:65" s="2" customFormat="1" ht="16.5" customHeight="1">
      <c r="A100" s="35"/>
      <c r="B100" s="36"/>
      <c r="C100" s="174" t="s">
        <v>159</v>
      </c>
      <c r="D100" s="174" t="s">
        <v>148</v>
      </c>
      <c r="E100" s="175" t="s">
        <v>209</v>
      </c>
      <c r="F100" s="176" t="s">
        <v>768</v>
      </c>
      <c r="G100" s="177" t="s">
        <v>510</v>
      </c>
      <c r="H100" s="178">
        <v>1</v>
      </c>
      <c r="I100" s="179"/>
      <c r="J100" s="180">
        <f>ROUND(I100*H100,2)</f>
        <v>0</v>
      </c>
      <c r="K100" s="176" t="s">
        <v>19</v>
      </c>
      <c r="L100" s="40"/>
      <c r="M100" s="181" t="s">
        <v>19</v>
      </c>
      <c r="N100" s="182" t="s">
        <v>43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218</v>
      </c>
      <c r="AT100" s="185" t="s">
        <v>148</v>
      </c>
      <c r="AU100" s="185" t="s">
        <v>82</v>
      </c>
      <c r="AY100" s="18" t="s">
        <v>146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80</v>
      </c>
      <c r="BK100" s="186">
        <f>ROUND(I100*H100,2)</f>
        <v>0</v>
      </c>
      <c r="BL100" s="18" t="s">
        <v>218</v>
      </c>
      <c r="BM100" s="185" t="s">
        <v>8</v>
      </c>
    </row>
    <row r="101" spans="1:65" s="2" customFormat="1" ht="19.5">
      <c r="A101" s="35"/>
      <c r="B101" s="36"/>
      <c r="C101" s="37"/>
      <c r="D101" s="194" t="s">
        <v>197</v>
      </c>
      <c r="E101" s="37"/>
      <c r="F101" s="225" t="s">
        <v>769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197</v>
      </c>
      <c r="AU101" s="18" t="s">
        <v>82</v>
      </c>
    </row>
    <row r="102" spans="1:65" s="2" customFormat="1" ht="16.5" customHeight="1">
      <c r="A102" s="35"/>
      <c r="B102" s="36"/>
      <c r="C102" s="174" t="s">
        <v>192</v>
      </c>
      <c r="D102" s="174" t="s">
        <v>148</v>
      </c>
      <c r="E102" s="175" t="s">
        <v>215</v>
      </c>
      <c r="F102" s="176" t="s">
        <v>770</v>
      </c>
      <c r="G102" s="177" t="s">
        <v>510</v>
      </c>
      <c r="H102" s="178">
        <v>1</v>
      </c>
      <c r="I102" s="179"/>
      <c r="J102" s="180">
        <f>ROUND(I102*H102,2)</f>
        <v>0</v>
      </c>
      <c r="K102" s="176" t="s">
        <v>19</v>
      </c>
      <c r="L102" s="40"/>
      <c r="M102" s="181" t="s">
        <v>19</v>
      </c>
      <c r="N102" s="182" t="s">
        <v>43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218</v>
      </c>
      <c r="AT102" s="185" t="s">
        <v>148</v>
      </c>
      <c r="AU102" s="185" t="s">
        <v>82</v>
      </c>
      <c r="AY102" s="18" t="s">
        <v>146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80</v>
      </c>
      <c r="BK102" s="186">
        <f>ROUND(I102*H102,2)</f>
        <v>0</v>
      </c>
      <c r="BL102" s="18" t="s">
        <v>218</v>
      </c>
      <c r="BM102" s="185" t="s">
        <v>234</v>
      </c>
    </row>
    <row r="103" spans="1:65" s="2" customFormat="1" ht="19.5">
      <c r="A103" s="35"/>
      <c r="B103" s="36"/>
      <c r="C103" s="37"/>
      <c r="D103" s="194" t="s">
        <v>197</v>
      </c>
      <c r="E103" s="37"/>
      <c r="F103" s="225" t="s">
        <v>771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197</v>
      </c>
      <c r="AU103" s="18" t="s">
        <v>82</v>
      </c>
    </row>
    <row r="104" spans="1:65" s="2" customFormat="1" ht="16.5" customHeight="1">
      <c r="A104" s="35"/>
      <c r="B104" s="36"/>
      <c r="C104" s="174" t="s">
        <v>187</v>
      </c>
      <c r="D104" s="174" t="s">
        <v>148</v>
      </c>
      <c r="E104" s="175" t="s">
        <v>8</v>
      </c>
      <c r="F104" s="176" t="s">
        <v>772</v>
      </c>
      <c r="G104" s="177" t="s">
        <v>510</v>
      </c>
      <c r="H104" s="178">
        <v>1</v>
      </c>
      <c r="I104" s="179"/>
      <c r="J104" s="180">
        <f>ROUND(I104*H104,2)</f>
        <v>0</v>
      </c>
      <c r="K104" s="176" t="s">
        <v>19</v>
      </c>
      <c r="L104" s="40"/>
      <c r="M104" s="181" t="s">
        <v>19</v>
      </c>
      <c r="N104" s="182" t="s">
        <v>43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218</v>
      </c>
      <c r="AT104" s="185" t="s">
        <v>148</v>
      </c>
      <c r="AU104" s="185" t="s">
        <v>82</v>
      </c>
      <c r="AY104" s="18" t="s">
        <v>146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80</v>
      </c>
      <c r="BK104" s="186">
        <f>ROUND(I104*H104,2)</f>
        <v>0</v>
      </c>
      <c r="BL104" s="18" t="s">
        <v>218</v>
      </c>
      <c r="BM104" s="185" t="s">
        <v>218</v>
      </c>
    </row>
    <row r="105" spans="1:65" s="2" customFormat="1" ht="19.5">
      <c r="A105" s="35"/>
      <c r="B105" s="36"/>
      <c r="C105" s="37"/>
      <c r="D105" s="194" t="s">
        <v>197</v>
      </c>
      <c r="E105" s="37"/>
      <c r="F105" s="225" t="s">
        <v>773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197</v>
      </c>
      <c r="AU105" s="18" t="s">
        <v>82</v>
      </c>
    </row>
    <row r="106" spans="1:65" s="2" customFormat="1" ht="16.5" customHeight="1">
      <c r="A106" s="35"/>
      <c r="B106" s="36"/>
      <c r="C106" s="174" t="s">
        <v>190</v>
      </c>
      <c r="D106" s="174" t="s">
        <v>148</v>
      </c>
      <c r="E106" s="175" t="s">
        <v>227</v>
      </c>
      <c r="F106" s="176" t="s">
        <v>774</v>
      </c>
      <c r="G106" s="177" t="s">
        <v>510</v>
      </c>
      <c r="H106" s="178">
        <v>1</v>
      </c>
      <c r="I106" s="179"/>
      <c r="J106" s="180">
        <f>ROUND(I106*H106,2)</f>
        <v>0</v>
      </c>
      <c r="K106" s="176" t="s">
        <v>19</v>
      </c>
      <c r="L106" s="40"/>
      <c r="M106" s="181" t="s">
        <v>19</v>
      </c>
      <c r="N106" s="182" t="s">
        <v>43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218</v>
      </c>
      <c r="AT106" s="185" t="s">
        <v>148</v>
      </c>
      <c r="AU106" s="185" t="s">
        <v>82</v>
      </c>
      <c r="AY106" s="18" t="s">
        <v>146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80</v>
      </c>
      <c r="BK106" s="186">
        <f>ROUND(I106*H106,2)</f>
        <v>0</v>
      </c>
      <c r="BL106" s="18" t="s">
        <v>218</v>
      </c>
      <c r="BM106" s="185" t="s">
        <v>261</v>
      </c>
    </row>
    <row r="107" spans="1:65" s="2" customFormat="1" ht="19.5">
      <c r="A107" s="35"/>
      <c r="B107" s="36"/>
      <c r="C107" s="37"/>
      <c r="D107" s="194" t="s">
        <v>197</v>
      </c>
      <c r="E107" s="37"/>
      <c r="F107" s="225" t="s">
        <v>775</v>
      </c>
      <c r="G107" s="37"/>
      <c r="H107" s="37"/>
      <c r="I107" s="189"/>
      <c r="J107" s="37"/>
      <c r="K107" s="37"/>
      <c r="L107" s="40"/>
      <c r="M107" s="190"/>
      <c r="N107" s="191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197</v>
      </c>
      <c r="AU107" s="18" t="s">
        <v>82</v>
      </c>
    </row>
    <row r="108" spans="1:65" s="12" customFormat="1" ht="22.9" customHeight="1">
      <c r="B108" s="158"/>
      <c r="C108" s="159"/>
      <c r="D108" s="160" t="s">
        <v>71</v>
      </c>
      <c r="E108" s="172" t="s">
        <v>776</v>
      </c>
      <c r="F108" s="172" t="s">
        <v>777</v>
      </c>
      <c r="G108" s="159"/>
      <c r="H108" s="159"/>
      <c r="I108" s="162"/>
      <c r="J108" s="173">
        <f>BK108</f>
        <v>0</v>
      </c>
      <c r="K108" s="159"/>
      <c r="L108" s="164"/>
      <c r="M108" s="165"/>
      <c r="N108" s="166"/>
      <c r="O108" s="166"/>
      <c r="P108" s="167">
        <f>SUM(P109:P110)</f>
        <v>0</v>
      </c>
      <c r="Q108" s="166"/>
      <c r="R108" s="167">
        <f>SUM(R109:R110)</f>
        <v>0</v>
      </c>
      <c r="S108" s="166"/>
      <c r="T108" s="168">
        <f>SUM(T109:T110)</f>
        <v>0</v>
      </c>
      <c r="AR108" s="169" t="s">
        <v>80</v>
      </c>
      <c r="AT108" s="170" t="s">
        <v>71</v>
      </c>
      <c r="AU108" s="170" t="s">
        <v>80</v>
      </c>
      <c r="AY108" s="169" t="s">
        <v>146</v>
      </c>
      <c r="BK108" s="171">
        <f>SUM(BK109:BK110)</f>
        <v>0</v>
      </c>
    </row>
    <row r="109" spans="1:65" s="2" customFormat="1" ht="16.5" customHeight="1">
      <c r="A109" s="35"/>
      <c r="B109" s="36"/>
      <c r="C109" s="174" t="s">
        <v>209</v>
      </c>
      <c r="D109" s="174" t="s">
        <v>148</v>
      </c>
      <c r="E109" s="175" t="s">
        <v>218</v>
      </c>
      <c r="F109" s="176" t="s">
        <v>766</v>
      </c>
      <c r="G109" s="177" t="s">
        <v>510</v>
      </c>
      <c r="H109" s="178">
        <v>1</v>
      </c>
      <c r="I109" s="179"/>
      <c r="J109" s="180">
        <f>ROUND(I109*H109,2)</f>
        <v>0</v>
      </c>
      <c r="K109" s="176" t="s">
        <v>19</v>
      </c>
      <c r="L109" s="40"/>
      <c r="M109" s="181" t="s">
        <v>19</v>
      </c>
      <c r="N109" s="182" t="s">
        <v>43</v>
      </c>
      <c r="O109" s="65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218</v>
      </c>
      <c r="AT109" s="185" t="s">
        <v>148</v>
      </c>
      <c r="AU109" s="185" t="s">
        <v>82</v>
      </c>
      <c r="AY109" s="18" t="s">
        <v>146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80</v>
      </c>
      <c r="BK109" s="186">
        <f>ROUND(I109*H109,2)</f>
        <v>0</v>
      </c>
      <c r="BL109" s="18" t="s">
        <v>218</v>
      </c>
      <c r="BM109" s="185" t="s">
        <v>274</v>
      </c>
    </row>
    <row r="110" spans="1:65" s="2" customFormat="1" ht="19.5">
      <c r="A110" s="35"/>
      <c r="B110" s="36"/>
      <c r="C110" s="37"/>
      <c r="D110" s="194" t="s">
        <v>197</v>
      </c>
      <c r="E110" s="37"/>
      <c r="F110" s="225" t="s">
        <v>767</v>
      </c>
      <c r="G110" s="37"/>
      <c r="H110" s="37"/>
      <c r="I110" s="189"/>
      <c r="J110" s="37"/>
      <c r="K110" s="37"/>
      <c r="L110" s="40"/>
      <c r="M110" s="190"/>
      <c r="N110" s="191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197</v>
      </c>
      <c r="AU110" s="18" t="s">
        <v>82</v>
      </c>
    </row>
    <row r="111" spans="1:65" s="12" customFormat="1" ht="22.9" customHeight="1">
      <c r="B111" s="158"/>
      <c r="C111" s="159"/>
      <c r="D111" s="160" t="s">
        <v>71</v>
      </c>
      <c r="E111" s="172" t="s">
        <v>778</v>
      </c>
      <c r="F111" s="172" t="s">
        <v>779</v>
      </c>
      <c r="G111" s="159"/>
      <c r="H111" s="159"/>
      <c r="I111" s="162"/>
      <c r="J111" s="173">
        <f>BK111</f>
        <v>0</v>
      </c>
      <c r="K111" s="159"/>
      <c r="L111" s="164"/>
      <c r="M111" s="165"/>
      <c r="N111" s="166"/>
      <c r="O111" s="166"/>
      <c r="P111" s="167">
        <f>SUM(P112:P127)</f>
        <v>0</v>
      </c>
      <c r="Q111" s="166"/>
      <c r="R111" s="167">
        <f>SUM(R112:R127)</f>
        <v>0</v>
      </c>
      <c r="S111" s="166"/>
      <c r="T111" s="168">
        <f>SUM(T112:T127)</f>
        <v>0</v>
      </c>
      <c r="AR111" s="169" t="s">
        <v>80</v>
      </c>
      <c r="AT111" s="170" t="s">
        <v>71</v>
      </c>
      <c r="AU111" s="170" t="s">
        <v>80</v>
      </c>
      <c r="AY111" s="169" t="s">
        <v>146</v>
      </c>
      <c r="BK111" s="171">
        <f>SUM(BK112:BK127)</f>
        <v>0</v>
      </c>
    </row>
    <row r="112" spans="1:65" s="2" customFormat="1" ht="16.5" customHeight="1">
      <c r="A112" s="35"/>
      <c r="B112" s="36"/>
      <c r="C112" s="174" t="s">
        <v>215</v>
      </c>
      <c r="D112" s="174" t="s">
        <v>148</v>
      </c>
      <c r="E112" s="175" t="s">
        <v>269</v>
      </c>
      <c r="F112" s="176" t="s">
        <v>780</v>
      </c>
      <c r="G112" s="177" t="s">
        <v>510</v>
      </c>
      <c r="H112" s="178">
        <v>3</v>
      </c>
      <c r="I112" s="179"/>
      <c r="J112" s="180">
        <f>ROUND(I112*H112,2)</f>
        <v>0</v>
      </c>
      <c r="K112" s="176" t="s">
        <v>19</v>
      </c>
      <c r="L112" s="40"/>
      <c r="M112" s="181" t="s">
        <v>19</v>
      </c>
      <c r="N112" s="182" t="s">
        <v>43</v>
      </c>
      <c r="O112" s="65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218</v>
      </c>
      <c r="AT112" s="185" t="s">
        <v>148</v>
      </c>
      <c r="AU112" s="185" t="s">
        <v>82</v>
      </c>
      <c r="AY112" s="18" t="s">
        <v>146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80</v>
      </c>
      <c r="BK112" s="186">
        <f>ROUND(I112*H112,2)</f>
        <v>0</v>
      </c>
      <c r="BL112" s="18" t="s">
        <v>218</v>
      </c>
      <c r="BM112" s="185" t="s">
        <v>284</v>
      </c>
    </row>
    <row r="113" spans="1:65" s="2" customFormat="1" ht="19.5">
      <c r="A113" s="35"/>
      <c r="B113" s="36"/>
      <c r="C113" s="37"/>
      <c r="D113" s="194" t="s">
        <v>197</v>
      </c>
      <c r="E113" s="37"/>
      <c r="F113" s="225" t="s">
        <v>781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197</v>
      </c>
      <c r="AU113" s="18" t="s">
        <v>82</v>
      </c>
    </row>
    <row r="114" spans="1:65" s="2" customFormat="1" ht="16.5" customHeight="1">
      <c r="A114" s="35"/>
      <c r="B114" s="36"/>
      <c r="C114" s="174" t="s">
        <v>8</v>
      </c>
      <c r="D114" s="174" t="s">
        <v>148</v>
      </c>
      <c r="E114" s="175" t="s">
        <v>274</v>
      </c>
      <c r="F114" s="176" t="s">
        <v>782</v>
      </c>
      <c r="G114" s="177" t="s">
        <v>510</v>
      </c>
      <c r="H114" s="178">
        <v>3</v>
      </c>
      <c r="I114" s="179"/>
      <c r="J114" s="180">
        <f>ROUND(I114*H114,2)</f>
        <v>0</v>
      </c>
      <c r="K114" s="176" t="s">
        <v>19</v>
      </c>
      <c r="L114" s="40"/>
      <c r="M114" s="181" t="s">
        <v>19</v>
      </c>
      <c r="N114" s="182" t="s">
        <v>43</v>
      </c>
      <c r="O114" s="65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218</v>
      </c>
      <c r="AT114" s="185" t="s">
        <v>148</v>
      </c>
      <c r="AU114" s="185" t="s">
        <v>82</v>
      </c>
      <c r="AY114" s="18" t="s">
        <v>146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80</v>
      </c>
      <c r="BK114" s="186">
        <f>ROUND(I114*H114,2)</f>
        <v>0</v>
      </c>
      <c r="BL114" s="18" t="s">
        <v>218</v>
      </c>
      <c r="BM114" s="185" t="s">
        <v>300</v>
      </c>
    </row>
    <row r="115" spans="1:65" s="2" customFormat="1" ht="19.5">
      <c r="A115" s="35"/>
      <c r="B115" s="36"/>
      <c r="C115" s="37"/>
      <c r="D115" s="194" t="s">
        <v>197</v>
      </c>
      <c r="E115" s="37"/>
      <c r="F115" s="225" t="s">
        <v>783</v>
      </c>
      <c r="G115" s="37"/>
      <c r="H115" s="37"/>
      <c r="I115" s="189"/>
      <c r="J115" s="37"/>
      <c r="K115" s="37"/>
      <c r="L115" s="40"/>
      <c r="M115" s="190"/>
      <c r="N115" s="191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197</v>
      </c>
      <c r="AU115" s="18" t="s">
        <v>82</v>
      </c>
    </row>
    <row r="116" spans="1:65" s="2" customFormat="1" ht="16.5" customHeight="1">
      <c r="A116" s="35"/>
      <c r="B116" s="36"/>
      <c r="C116" s="174" t="s">
        <v>227</v>
      </c>
      <c r="D116" s="174" t="s">
        <v>148</v>
      </c>
      <c r="E116" s="175" t="s">
        <v>7</v>
      </c>
      <c r="F116" s="176" t="s">
        <v>784</v>
      </c>
      <c r="G116" s="177" t="s">
        <v>510</v>
      </c>
      <c r="H116" s="178">
        <v>3</v>
      </c>
      <c r="I116" s="179"/>
      <c r="J116" s="180">
        <f>ROUND(I116*H116,2)</f>
        <v>0</v>
      </c>
      <c r="K116" s="176" t="s">
        <v>19</v>
      </c>
      <c r="L116" s="40"/>
      <c r="M116" s="181" t="s">
        <v>19</v>
      </c>
      <c r="N116" s="182" t="s">
        <v>43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218</v>
      </c>
      <c r="AT116" s="185" t="s">
        <v>148</v>
      </c>
      <c r="AU116" s="185" t="s">
        <v>82</v>
      </c>
      <c r="AY116" s="18" t="s">
        <v>146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80</v>
      </c>
      <c r="BK116" s="186">
        <f>ROUND(I116*H116,2)</f>
        <v>0</v>
      </c>
      <c r="BL116" s="18" t="s">
        <v>218</v>
      </c>
      <c r="BM116" s="185" t="s">
        <v>313</v>
      </c>
    </row>
    <row r="117" spans="1:65" s="2" customFormat="1" ht="19.5">
      <c r="A117" s="35"/>
      <c r="B117" s="36"/>
      <c r="C117" s="37"/>
      <c r="D117" s="194" t="s">
        <v>197</v>
      </c>
      <c r="E117" s="37"/>
      <c r="F117" s="225" t="s">
        <v>785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197</v>
      </c>
      <c r="AU117" s="18" t="s">
        <v>82</v>
      </c>
    </row>
    <row r="118" spans="1:65" s="2" customFormat="1" ht="16.5" customHeight="1">
      <c r="A118" s="35"/>
      <c r="B118" s="36"/>
      <c r="C118" s="174" t="s">
        <v>234</v>
      </c>
      <c r="D118" s="174" t="s">
        <v>148</v>
      </c>
      <c r="E118" s="175" t="s">
        <v>284</v>
      </c>
      <c r="F118" s="176" t="s">
        <v>786</v>
      </c>
      <c r="G118" s="177" t="s">
        <v>510</v>
      </c>
      <c r="H118" s="178">
        <v>3</v>
      </c>
      <c r="I118" s="179"/>
      <c r="J118" s="180">
        <f>ROUND(I118*H118,2)</f>
        <v>0</v>
      </c>
      <c r="K118" s="176" t="s">
        <v>19</v>
      </c>
      <c r="L118" s="40"/>
      <c r="M118" s="181" t="s">
        <v>19</v>
      </c>
      <c r="N118" s="182" t="s">
        <v>43</v>
      </c>
      <c r="O118" s="65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218</v>
      </c>
      <c r="AT118" s="185" t="s">
        <v>148</v>
      </c>
      <c r="AU118" s="185" t="s">
        <v>82</v>
      </c>
      <c r="AY118" s="18" t="s">
        <v>146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80</v>
      </c>
      <c r="BK118" s="186">
        <f>ROUND(I118*H118,2)</f>
        <v>0</v>
      </c>
      <c r="BL118" s="18" t="s">
        <v>218</v>
      </c>
      <c r="BM118" s="185" t="s">
        <v>327</v>
      </c>
    </row>
    <row r="119" spans="1:65" s="2" customFormat="1" ht="19.5">
      <c r="A119" s="35"/>
      <c r="B119" s="36"/>
      <c r="C119" s="37"/>
      <c r="D119" s="194" t="s">
        <v>197</v>
      </c>
      <c r="E119" s="37"/>
      <c r="F119" s="225" t="s">
        <v>787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197</v>
      </c>
      <c r="AU119" s="18" t="s">
        <v>82</v>
      </c>
    </row>
    <row r="120" spans="1:65" s="2" customFormat="1" ht="16.5" customHeight="1">
      <c r="A120" s="35"/>
      <c r="B120" s="36"/>
      <c r="C120" s="174" t="s">
        <v>241</v>
      </c>
      <c r="D120" s="174" t="s">
        <v>148</v>
      </c>
      <c r="E120" s="175" t="s">
        <v>290</v>
      </c>
      <c r="F120" s="176" t="s">
        <v>788</v>
      </c>
      <c r="G120" s="177" t="s">
        <v>510</v>
      </c>
      <c r="H120" s="178">
        <v>3</v>
      </c>
      <c r="I120" s="179"/>
      <c r="J120" s="180">
        <f>ROUND(I120*H120,2)</f>
        <v>0</v>
      </c>
      <c r="K120" s="176" t="s">
        <v>19</v>
      </c>
      <c r="L120" s="40"/>
      <c r="M120" s="181" t="s">
        <v>19</v>
      </c>
      <c r="N120" s="182" t="s">
        <v>43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218</v>
      </c>
      <c r="AT120" s="185" t="s">
        <v>148</v>
      </c>
      <c r="AU120" s="185" t="s">
        <v>82</v>
      </c>
      <c r="AY120" s="18" t="s">
        <v>146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80</v>
      </c>
      <c r="BK120" s="186">
        <f>ROUND(I120*H120,2)</f>
        <v>0</v>
      </c>
      <c r="BL120" s="18" t="s">
        <v>218</v>
      </c>
      <c r="BM120" s="185" t="s">
        <v>338</v>
      </c>
    </row>
    <row r="121" spans="1:65" s="2" customFormat="1" ht="19.5">
      <c r="A121" s="35"/>
      <c r="B121" s="36"/>
      <c r="C121" s="37"/>
      <c r="D121" s="194" t="s">
        <v>197</v>
      </c>
      <c r="E121" s="37"/>
      <c r="F121" s="225" t="s">
        <v>789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197</v>
      </c>
      <c r="AU121" s="18" t="s">
        <v>82</v>
      </c>
    </row>
    <row r="122" spans="1:65" s="2" customFormat="1" ht="16.5" customHeight="1">
      <c r="A122" s="35"/>
      <c r="B122" s="36"/>
      <c r="C122" s="174" t="s">
        <v>218</v>
      </c>
      <c r="D122" s="174" t="s">
        <v>148</v>
      </c>
      <c r="E122" s="175" t="s">
        <v>300</v>
      </c>
      <c r="F122" s="176" t="s">
        <v>786</v>
      </c>
      <c r="G122" s="177" t="s">
        <v>510</v>
      </c>
      <c r="H122" s="178">
        <v>3</v>
      </c>
      <c r="I122" s="179"/>
      <c r="J122" s="180">
        <f>ROUND(I122*H122,2)</f>
        <v>0</v>
      </c>
      <c r="K122" s="176" t="s">
        <v>19</v>
      </c>
      <c r="L122" s="40"/>
      <c r="M122" s="181" t="s">
        <v>19</v>
      </c>
      <c r="N122" s="182" t="s">
        <v>43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218</v>
      </c>
      <c r="AT122" s="185" t="s">
        <v>148</v>
      </c>
      <c r="AU122" s="185" t="s">
        <v>82</v>
      </c>
      <c r="AY122" s="18" t="s">
        <v>146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80</v>
      </c>
      <c r="BK122" s="186">
        <f>ROUND(I122*H122,2)</f>
        <v>0</v>
      </c>
      <c r="BL122" s="18" t="s">
        <v>218</v>
      </c>
      <c r="BM122" s="185" t="s">
        <v>330</v>
      </c>
    </row>
    <row r="123" spans="1:65" s="2" customFormat="1" ht="19.5">
      <c r="A123" s="35"/>
      <c r="B123" s="36"/>
      <c r="C123" s="37"/>
      <c r="D123" s="194" t="s">
        <v>197</v>
      </c>
      <c r="E123" s="37"/>
      <c r="F123" s="225" t="s">
        <v>787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197</v>
      </c>
      <c r="AU123" s="18" t="s">
        <v>82</v>
      </c>
    </row>
    <row r="124" spans="1:65" s="2" customFormat="1" ht="16.5" customHeight="1">
      <c r="A124" s="35"/>
      <c r="B124" s="36"/>
      <c r="C124" s="174" t="s">
        <v>252</v>
      </c>
      <c r="D124" s="174" t="s">
        <v>148</v>
      </c>
      <c r="E124" s="175" t="s">
        <v>306</v>
      </c>
      <c r="F124" s="176" t="s">
        <v>790</v>
      </c>
      <c r="G124" s="177" t="s">
        <v>510</v>
      </c>
      <c r="H124" s="178">
        <v>3</v>
      </c>
      <c r="I124" s="179"/>
      <c r="J124" s="180">
        <f>ROUND(I124*H124,2)</f>
        <v>0</v>
      </c>
      <c r="K124" s="176" t="s">
        <v>19</v>
      </c>
      <c r="L124" s="40"/>
      <c r="M124" s="181" t="s">
        <v>19</v>
      </c>
      <c r="N124" s="182" t="s">
        <v>43</v>
      </c>
      <c r="O124" s="65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218</v>
      </c>
      <c r="AT124" s="185" t="s">
        <v>148</v>
      </c>
      <c r="AU124" s="185" t="s">
        <v>82</v>
      </c>
      <c r="AY124" s="18" t="s">
        <v>146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80</v>
      </c>
      <c r="BK124" s="186">
        <f>ROUND(I124*H124,2)</f>
        <v>0</v>
      </c>
      <c r="BL124" s="18" t="s">
        <v>218</v>
      </c>
      <c r="BM124" s="185" t="s">
        <v>367</v>
      </c>
    </row>
    <row r="125" spans="1:65" s="2" customFormat="1" ht="16.5" customHeight="1">
      <c r="A125" s="35"/>
      <c r="B125" s="36"/>
      <c r="C125" s="174" t="s">
        <v>261</v>
      </c>
      <c r="D125" s="174" t="s">
        <v>148</v>
      </c>
      <c r="E125" s="175" t="s">
        <v>313</v>
      </c>
      <c r="F125" s="176" t="s">
        <v>791</v>
      </c>
      <c r="G125" s="177" t="s">
        <v>510</v>
      </c>
      <c r="H125" s="178">
        <v>3</v>
      </c>
      <c r="I125" s="179"/>
      <c r="J125" s="180">
        <f>ROUND(I125*H125,2)</f>
        <v>0</v>
      </c>
      <c r="K125" s="176" t="s">
        <v>19</v>
      </c>
      <c r="L125" s="40"/>
      <c r="M125" s="181" t="s">
        <v>19</v>
      </c>
      <c r="N125" s="182" t="s">
        <v>43</v>
      </c>
      <c r="O125" s="65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218</v>
      </c>
      <c r="AT125" s="185" t="s">
        <v>148</v>
      </c>
      <c r="AU125" s="185" t="s">
        <v>82</v>
      </c>
      <c r="AY125" s="18" t="s">
        <v>146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80</v>
      </c>
      <c r="BK125" s="186">
        <f>ROUND(I125*H125,2)</f>
        <v>0</v>
      </c>
      <c r="BL125" s="18" t="s">
        <v>218</v>
      </c>
      <c r="BM125" s="185" t="s">
        <v>379</v>
      </c>
    </row>
    <row r="126" spans="1:65" s="2" customFormat="1" ht="16.5" customHeight="1">
      <c r="A126" s="35"/>
      <c r="B126" s="36"/>
      <c r="C126" s="174" t="s">
        <v>269</v>
      </c>
      <c r="D126" s="174" t="s">
        <v>148</v>
      </c>
      <c r="E126" s="175" t="s">
        <v>332</v>
      </c>
      <c r="F126" s="176" t="s">
        <v>792</v>
      </c>
      <c r="G126" s="177" t="s">
        <v>510</v>
      </c>
      <c r="H126" s="178">
        <v>1</v>
      </c>
      <c r="I126" s="179"/>
      <c r="J126" s="180">
        <f>ROUND(I126*H126,2)</f>
        <v>0</v>
      </c>
      <c r="K126" s="176" t="s">
        <v>19</v>
      </c>
      <c r="L126" s="40"/>
      <c r="M126" s="181" t="s">
        <v>19</v>
      </c>
      <c r="N126" s="182" t="s">
        <v>43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218</v>
      </c>
      <c r="AT126" s="185" t="s">
        <v>148</v>
      </c>
      <c r="AU126" s="185" t="s">
        <v>82</v>
      </c>
      <c r="AY126" s="18" t="s">
        <v>146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80</v>
      </c>
      <c r="BK126" s="186">
        <f>ROUND(I126*H126,2)</f>
        <v>0</v>
      </c>
      <c r="BL126" s="18" t="s">
        <v>218</v>
      </c>
      <c r="BM126" s="185" t="s">
        <v>392</v>
      </c>
    </row>
    <row r="127" spans="1:65" s="2" customFormat="1" ht="19.5">
      <c r="A127" s="35"/>
      <c r="B127" s="36"/>
      <c r="C127" s="37"/>
      <c r="D127" s="194" t="s">
        <v>197</v>
      </c>
      <c r="E127" s="37"/>
      <c r="F127" s="225" t="s">
        <v>793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197</v>
      </c>
      <c r="AU127" s="18" t="s">
        <v>82</v>
      </c>
    </row>
    <row r="128" spans="1:65" s="12" customFormat="1" ht="22.9" customHeight="1">
      <c r="B128" s="158"/>
      <c r="C128" s="159"/>
      <c r="D128" s="160" t="s">
        <v>71</v>
      </c>
      <c r="E128" s="172" t="s">
        <v>794</v>
      </c>
      <c r="F128" s="172" t="s">
        <v>795</v>
      </c>
      <c r="G128" s="159"/>
      <c r="H128" s="159"/>
      <c r="I128" s="162"/>
      <c r="J128" s="173">
        <f>BK128</f>
        <v>0</v>
      </c>
      <c r="K128" s="159"/>
      <c r="L128" s="164"/>
      <c r="M128" s="165"/>
      <c r="N128" s="166"/>
      <c r="O128" s="166"/>
      <c r="P128" s="167">
        <f>P129</f>
        <v>0</v>
      </c>
      <c r="Q128" s="166"/>
      <c r="R128" s="167">
        <f>R129</f>
        <v>0</v>
      </c>
      <c r="S128" s="166"/>
      <c r="T128" s="168">
        <f>T129</f>
        <v>0</v>
      </c>
      <c r="AR128" s="169" t="s">
        <v>80</v>
      </c>
      <c r="AT128" s="170" t="s">
        <v>71</v>
      </c>
      <c r="AU128" s="170" t="s">
        <v>80</v>
      </c>
      <c r="AY128" s="169" t="s">
        <v>146</v>
      </c>
      <c r="BK128" s="171">
        <f>BK129</f>
        <v>0</v>
      </c>
    </row>
    <row r="129" spans="1:65" s="2" customFormat="1" ht="21.75" customHeight="1">
      <c r="A129" s="35"/>
      <c r="B129" s="36"/>
      <c r="C129" s="174" t="s">
        <v>274</v>
      </c>
      <c r="D129" s="174" t="s">
        <v>148</v>
      </c>
      <c r="E129" s="175" t="s">
        <v>330</v>
      </c>
      <c r="F129" s="176" t="s">
        <v>796</v>
      </c>
      <c r="G129" s="177" t="s">
        <v>510</v>
      </c>
      <c r="H129" s="178">
        <v>1</v>
      </c>
      <c r="I129" s="179"/>
      <c r="J129" s="180">
        <f>ROUND(I129*H129,2)</f>
        <v>0</v>
      </c>
      <c r="K129" s="176" t="s">
        <v>19</v>
      </c>
      <c r="L129" s="40"/>
      <c r="M129" s="181" t="s">
        <v>19</v>
      </c>
      <c r="N129" s="182" t="s">
        <v>43</v>
      </c>
      <c r="O129" s="65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218</v>
      </c>
      <c r="AT129" s="185" t="s">
        <v>148</v>
      </c>
      <c r="AU129" s="185" t="s">
        <v>82</v>
      </c>
      <c r="AY129" s="18" t="s">
        <v>146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80</v>
      </c>
      <c r="BK129" s="186">
        <f>ROUND(I129*H129,2)</f>
        <v>0</v>
      </c>
      <c r="BL129" s="18" t="s">
        <v>218</v>
      </c>
      <c r="BM129" s="185" t="s">
        <v>401</v>
      </c>
    </row>
    <row r="130" spans="1:65" s="12" customFormat="1" ht="22.9" customHeight="1">
      <c r="B130" s="158"/>
      <c r="C130" s="159"/>
      <c r="D130" s="160" t="s">
        <v>71</v>
      </c>
      <c r="E130" s="172" t="s">
        <v>797</v>
      </c>
      <c r="F130" s="172" t="s">
        <v>798</v>
      </c>
      <c r="G130" s="159"/>
      <c r="H130" s="159"/>
      <c r="I130" s="162"/>
      <c r="J130" s="173">
        <f>BK130</f>
        <v>0</v>
      </c>
      <c r="K130" s="159"/>
      <c r="L130" s="164"/>
      <c r="M130" s="165"/>
      <c r="N130" s="166"/>
      <c r="O130" s="166"/>
      <c r="P130" s="167">
        <f>P131</f>
        <v>0</v>
      </c>
      <c r="Q130" s="166"/>
      <c r="R130" s="167">
        <f>R131</f>
        <v>0</v>
      </c>
      <c r="S130" s="166"/>
      <c r="T130" s="168">
        <f>T131</f>
        <v>0</v>
      </c>
      <c r="AR130" s="169" t="s">
        <v>80</v>
      </c>
      <c r="AT130" s="170" t="s">
        <v>71</v>
      </c>
      <c r="AU130" s="170" t="s">
        <v>80</v>
      </c>
      <c r="AY130" s="169" t="s">
        <v>146</v>
      </c>
      <c r="BK130" s="171">
        <f>BK131</f>
        <v>0</v>
      </c>
    </row>
    <row r="131" spans="1:65" s="2" customFormat="1" ht="16.5" customHeight="1">
      <c r="A131" s="35"/>
      <c r="B131" s="36"/>
      <c r="C131" s="174" t="s">
        <v>7</v>
      </c>
      <c r="D131" s="174" t="s">
        <v>148</v>
      </c>
      <c r="E131" s="175" t="s">
        <v>799</v>
      </c>
      <c r="F131" s="176" t="s">
        <v>798</v>
      </c>
      <c r="G131" s="177" t="s">
        <v>800</v>
      </c>
      <c r="H131" s="178">
        <v>8</v>
      </c>
      <c r="I131" s="179"/>
      <c r="J131" s="180">
        <f>ROUND(I131*H131,2)</f>
        <v>0</v>
      </c>
      <c r="K131" s="176" t="s">
        <v>19</v>
      </c>
      <c r="L131" s="40"/>
      <c r="M131" s="181" t="s">
        <v>19</v>
      </c>
      <c r="N131" s="182" t="s">
        <v>43</v>
      </c>
      <c r="O131" s="65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218</v>
      </c>
      <c r="AT131" s="185" t="s">
        <v>148</v>
      </c>
      <c r="AU131" s="185" t="s">
        <v>82</v>
      </c>
      <c r="AY131" s="18" t="s">
        <v>146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80</v>
      </c>
      <c r="BK131" s="186">
        <f>ROUND(I131*H131,2)</f>
        <v>0</v>
      </c>
      <c r="BL131" s="18" t="s">
        <v>218</v>
      </c>
      <c r="BM131" s="185" t="s">
        <v>801</v>
      </c>
    </row>
    <row r="132" spans="1:65" s="12" customFormat="1" ht="22.9" customHeight="1">
      <c r="B132" s="158"/>
      <c r="C132" s="159"/>
      <c r="D132" s="160" t="s">
        <v>71</v>
      </c>
      <c r="E132" s="172" t="s">
        <v>802</v>
      </c>
      <c r="F132" s="172" t="s">
        <v>803</v>
      </c>
      <c r="G132" s="159"/>
      <c r="H132" s="159"/>
      <c r="I132" s="162"/>
      <c r="J132" s="173">
        <f>BK132</f>
        <v>0</v>
      </c>
      <c r="K132" s="159"/>
      <c r="L132" s="164"/>
      <c r="M132" s="165"/>
      <c r="N132" s="166"/>
      <c r="O132" s="166"/>
      <c r="P132" s="167">
        <f>SUM(P133:P144)</f>
        <v>0</v>
      </c>
      <c r="Q132" s="166"/>
      <c r="R132" s="167">
        <f>SUM(R133:R144)</f>
        <v>0</v>
      </c>
      <c r="S132" s="166"/>
      <c r="T132" s="168">
        <f>SUM(T133:T144)</f>
        <v>0</v>
      </c>
      <c r="AR132" s="169" t="s">
        <v>80</v>
      </c>
      <c r="AT132" s="170" t="s">
        <v>71</v>
      </c>
      <c r="AU132" s="170" t="s">
        <v>80</v>
      </c>
      <c r="AY132" s="169" t="s">
        <v>146</v>
      </c>
      <c r="BK132" s="171">
        <f>SUM(BK133:BK144)</f>
        <v>0</v>
      </c>
    </row>
    <row r="133" spans="1:65" s="2" customFormat="1" ht="16.5" customHeight="1">
      <c r="A133" s="35"/>
      <c r="B133" s="36"/>
      <c r="C133" s="174" t="s">
        <v>284</v>
      </c>
      <c r="D133" s="174" t="s">
        <v>148</v>
      </c>
      <c r="E133" s="175" t="s">
        <v>386</v>
      </c>
      <c r="F133" s="176" t="s">
        <v>804</v>
      </c>
      <c r="G133" s="177" t="s">
        <v>230</v>
      </c>
      <c r="H133" s="178">
        <v>60</v>
      </c>
      <c r="I133" s="179"/>
      <c r="J133" s="180">
        <f t="shared" ref="J133:J144" si="0">ROUND(I133*H133,2)</f>
        <v>0</v>
      </c>
      <c r="K133" s="176" t="s">
        <v>19</v>
      </c>
      <c r="L133" s="40"/>
      <c r="M133" s="181" t="s">
        <v>19</v>
      </c>
      <c r="N133" s="182" t="s">
        <v>43</v>
      </c>
      <c r="O133" s="65"/>
      <c r="P133" s="183">
        <f t="shared" ref="P133:P144" si="1">O133*H133</f>
        <v>0</v>
      </c>
      <c r="Q133" s="183">
        <v>0</v>
      </c>
      <c r="R133" s="183">
        <f t="shared" ref="R133:R144" si="2">Q133*H133</f>
        <v>0</v>
      </c>
      <c r="S133" s="183">
        <v>0</v>
      </c>
      <c r="T133" s="184">
        <f t="shared" ref="T133:T144" si="3"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218</v>
      </c>
      <c r="AT133" s="185" t="s">
        <v>148</v>
      </c>
      <c r="AU133" s="185" t="s">
        <v>82</v>
      </c>
      <c r="AY133" s="18" t="s">
        <v>146</v>
      </c>
      <c r="BE133" s="186">
        <f t="shared" ref="BE133:BE144" si="4">IF(N133="základní",J133,0)</f>
        <v>0</v>
      </c>
      <c r="BF133" s="186">
        <f t="shared" ref="BF133:BF144" si="5">IF(N133="snížená",J133,0)</f>
        <v>0</v>
      </c>
      <c r="BG133" s="186">
        <f t="shared" ref="BG133:BG144" si="6">IF(N133="zákl. přenesená",J133,0)</f>
        <v>0</v>
      </c>
      <c r="BH133" s="186">
        <f t="shared" ref="BH133:BH144" si="7">IF(N133="sníž. přenesená",J133,0)</f>
        <v>0</v>
      </c>
      <c r="BI133" s="186">
        <f t="shared" ref="BI133:BI144" si="8">IF(N133="nulová",J133,0)</f>
        <v>0</v>
      </c>
      <c r="BJ133" s="18" t="s">
        <v>80</v>
      </c>
      <c r="BK133" s="186">
        <f t="shared" ref="BK133:BK144" si="9">ROUND(I133*H133,2)</f>
        <v>0</v>
      </c>
      <c r="BL133" s="18" t="s">
        <v>218</v>
      </c>
      <c r="BM133" s="185" t="s">
        <v>413</v>
      </c>
    </row>
    <row r="134" spans="1:65" s="2" customFormat="1" ht="16.5" customHeight="1">
      <c r="A134" s="35"/>
      <c r="B134" s="36"/>
      <c r="C134" s="174" t="s">
        <v>290</v>
      </c>
      <c r="D134" s="174" t="s">
        <v>148</v>
      </c>
      <c r="E134" s="175" t="s">
        <v>392</v>
      </c>
      <c r="F134" s="176" t="s">
        <v>805</v>
      </c>
      <c r="G134" s="177" t="s">
        <v>230</v>
      </c>
      <c r="H134" s="178">
        <v>30</v>
      </c>
      <c r="I134" s="179"/>
      <c r="J134" s="180">
        <f t="shared" si="0"/>
        <v>0</v>
      </c>
      <c r="K134" s="176" t="s">
        <v>19</v>
      </c>
      <c r="L134" s="40"/>
      <c r="M134" s="181" t="s">
        <v>19</v>
      </c>
      <c r="N134" s="182" t="s">
        <v>43</v>
      </c>
      <c r="O134" s="65"/>
      <c r="P134" s="183">
        <f t="shared" si="1"/>
        <v>0</v>
      </c>
      <c r="Q134" s="183">
        <v>0</v>
      </c>
      <c r="R134" s="183">
        <f t="shared" si="2"/>
        <v>0</v>
      </c>
      <c r="S134" s="183">
        <v>0</v>
      </c>
      <c r="T134" s="184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218</v>
      </c>
      <c r="AT134" s="185" t="s">
        <v>148</v>
      </c>
      <c r="AU134" s="185" t="s">
        <v>82</v>
      </c>
      <c r="AY134" s="18" t="s">
        <v>146</v>
      </c>
      <c r="BE134" s="186">
        <f t="shared" si="4"/>
        <v>0</v>
      </c>
      <c r="BF134" s="186">
        <f t="shared" si="5"/>
        <v>0</v>
      </c>
      <c r="BG134" s="186">
        <f t="shared" si="6"/>
        <v>0</v>
      </c>
      <c r="BH134" s="186">
        <f t="shared" si="7"/>
        <v>0</v>
      </c>
      <c r="BI134" s="186">
        <f t="shared" si="8"/>
        <v>0</v>
      </c>
      <c r="BJ134" s="18" t="s">
        <v>80</v>
      </c>
      <c r="BK134" s="186">
        <f t="shared" si="9"/>
        <v>0</v>
      </c>
      <c r="BL134" s="18" t="s">
        <v>218</v>
      </c>
      <c r="BM134" s="185" t="s">
        <v>427</v>
      </c>
    </row>
    <row r="135" spans="1:65" s="2" customFormat="1" ht="16.5" customHeight="1">
      <c r="A135" s="35"/>
      <c r="B135" s="36"/>
      <c r="C135" s="174" t="s">
        <v>300</v>
      </c>
      <c r="D135" s="174" t="s">
        <v>148</v>
      </c>
      <c r="E135" s="175" t="s">
        <v>397</v>
      </c>
      <c r="F135" s="176" t="s">
        <v>806</v>
      </c>
      <c r="G135" s="177" t="s">
        <v>230</v>
      </c>
      <c r="H135" s="178">
        <v>40</v>
      </c>
      <c r="I135" s="179"/>
      <c r="J135" s="180">
        <f t="shared" si="0"/>
        <v>0</v>
      </c>
      <c r="K135" s="176" t="s">
        <v>19</v>
      </c>
      <c r="L135" s="40"/>
      <c r="M135" s="181" t="s">
        <v>19</v>
      </c>
      <c r="N135" s="182" t="s">
        <v>43</v>
      </c>
      <c r="O135" s="65"/>
      <c r="P135" s="183">
        <f t="shared" si="1"/>
        <v>0</v>
      </c>
      <c r="Q135" s="183">
        <v>0</v>
      </c>
      <c r="R135" s="183">
        <f t="shared" si="2"/>
        <v>0</v>
      </c>
      <c r="S135" s="183">
        <v>0</v>
      </c>
      <c r="T135" s="184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218</v>
      </c>
      <c r="AT135" s="185" t="s">
        <v>148</v>
      </c>
      <c r="AU135" s="185" t="s">
        <v>82</v>
      </c>
      <c r="AY135" s="18" t="s">
        <v>146</v>
      </c>
      <c r="BE135" s="186">
        <f t="shared" si="4"/>
        <v>0</v>
      </c>
      <c r="BF135" s="186">
        <f t="shared" si="5"/>
        <v>0</v>
      </c>
      <c r="BG135" s="186">
        <f t="shared" si="6"/>
        <v>0</v>
      </c>
      <c r="BH135" s="186">
        <f t="shared" si="7"/>
        <v>0</v>
      </c>
      <c r="BI135" s="186">
        <f t="shared" si="8"/>
        <v>0</v>
      </c>
      <c r="BJ135" s="18" t="s">
        <v>80</v>
      </c>
      <c r="BK135" s="186">
        <f t="shared" si="9"/>
        <v>0</v>
      </c>
      <c r="BL135" s="18" t="s">
        <v>218</v>
      </c>
      <c r="BM135" s="185" t="s">
        <v>437</v>
      </c>
    </row>
    <row r="136" spans="1:65" s="2" customFormat="1" ht="16.5" customHeight="1">
      <c r="A136" s="35"/>
      <c r="B136" s="36"/>
      <c r="C136" s="174" t="s">
        <v>306</v>
      </c>
      <c r="D136" s="174" t="s">
        <v>148</v>
      </c>
      <c r="E136" s="175" t="s">
        <v>401</v>
      </c>
      <c r="F136" s="176" t="s">
        <v>807</v>
      </c>
      <c r="G136" s="177" t="s">
        <v>230</v>
      </c>
      <c r="H136" s="178">
        <v>45</v>
      </c>
      <c r="I136" s="179"/>
      <c r="J136" s="180">
        <f t="shared" si="0"/>
        <v>0</v>
      </c>
      <c r="K136" s="176" t="s">
        <v>19</v>
      </c>
      <c r="L136" s="40"/>
      <c r="M136" s="181" t="s">
        <v>19</v>
      </c>
      <c r="N136" s="182" t="s">
        <v>43</v>
      </c>
      <c r="O136" s="65"/>
      <c r="P136" s="183">
        <f t="shared" si="1"/>
        <v>0</v>
      </c>
      <c r="Q136" s="183">
        <v>0</v>
      </c>
      <c r="R136" s="183">
        <f t="shared" si="2"/>
        <v>0</v>
      </c>
      <c r="S136" s="183">
        <v>0</v>
      </c>
      <c r="T136" s="184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218</v>
      </c>
      <c r="AT136" s="185" t="s">
        <v>148</v>
      </c>
      <c r="AU136" s="185" t="s">
        <v>82</v>
      </c>
      <c r="AY136" s="18" t="s">
        <v>146</v>
      </c>
      <c r="BE136" s="186">
        <f t="shared" si="4"/>
        <v>0</v>
      </c>
      <c r="BF136" s="186">
        <f t="shared" si="5"/>
        <v>0</v>
      </c>
      <c r="BG136" s="186">
        <f t="shared" si="6"/>
        <v>0</v>
      </c>
      <c r="BH136" s="186">
        <f t="shared" si="7"/>
        <v>0</v>
      </c>
      <c r="BI136" s="186">
        <f t="shared" si="8"/>
        <v>0</v>
      </c>
      <c r="BJ136" s="18" t="s">
        <v>80</v>
      </c>
      <c r="BK136" s="186">
        <f t="shared" si="9"/>
        <v>0</v>
      </c>
      <c r="BL136" s="18" t="s">
        <v>218</v>
      </c>
      <c r="BM136" s="185" t="s">
        <v>446</v>
      </c>
    </row>
    <row r="137" spans="1:65" s="2" customFormat="1" ht="16.5" customHeight="1">
      <c r="A137" s="35"/>
      <c r="B137" s="36"/>
      <c r="C137" s="174" t="s">
        <v>313</v>
      </c>
      <c r="D137" s="174" t="s">
        <v>148</v>
      </c>
      <c r="E137" s="175" t="s">
        <v>407</v>
      </c>
      <c r="F137" s="176" t="s">
        <v>808</v>
      </c>
      <c r="G137" s="177" t="s">
        <v>230</v>
      </c>
      <c r="H137" s="178">
        <v>90</v>
      </c>
      <c r="I137" s="179"/>
      <c r="J137" s="180">
        <f t="shared" si="0"/>
        <v>0</v>
      </c>
      <c r="K137" s="176" t="s">
        <v>19</v>
      </c>
      <c r="L137" s="40"/>
      <c r="M137" s="181" t="s">
        <v>19</v>
      </c>
      <c r="N137" s="182" t="s">
        <v>43</v>
      </c>
      <c r="O137" s="65"/>
      <c r="P137" s="183">
        <f t="shared" si="1"/>
        <v>0</v>
      </c>
      <c r="Q137" s="183">
        <v>0</v>
      </c>
      <c r="R137" s="183">
        <f t="shared" si="2"/>
        <v>0</v>
      </c>
      <c r="S137" s="183">
        <v>0</v>
      </c>
      <c r="T137" s="184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218</v>
      </c>
      <c r="AT137" s="185" t="s">
        <v>148</v>
      </c>
      <c r="AU137" s="185" t="s">
        <v>82</v>
      </c>
      <c r="AY137" s="18" t="s">
        <v>146</v>
      </c>
      <c r="BE137" s="186">
        <f t="shared" si="4"/>
        <v>0</v>
      </c>
      <c r="BF137" s="186">
        <f t="shared" si="5"/>
        <v>0</v>
      </c>
      <c r="BG137" s="186">
        <f t="shared" si="6"/>
        <v>0</v>
      </c>
      <c r="BH137" s="186">
        <f t="shared" si="7"/>
        <v>0</v>
      </c>
      <c r="BI137" s="186">
        <f t="shared" si="8"/>
        <v>0</v>
      </c>
      <c r="BJ137" s="18" t="s">
        <v>80</v>
      </c>
      <c r="BK137" s="186">
        <f t="shared" si="9"/>
        <v>0</v>
      </c>
      <c r="BL137" s="18" t="s">
        <v>218</v>
      </c>
      <c r="BM137" s="185" t="s">
        <v>457</v>
      </c>
    </row>
    <row r="138" spans="1:65" s="2" customFormat="1" ht="16.5" customHeight="1">
      <c r="A138" s="35"/>
      <c r="B138" s="36"/>
      <c r="C138" s="174" t="s">
        <v>321</v>
      </c>
      <c r="D138" s="174" t="s">
        <v>148</v>
      </c>
      <c r="E138" s="175" t="s">
        <v>413</v>
      </c>
      <c r="F138" s="176" t="s">
        <v>809</v>
      </c>
      <c r="G138" s="177" t="s">
        <v>230</v>
      </c>
      <c r="H138" s="178">
        <v>270</v>
      </c>
      <c r="I138" s="179"/>
      <c r="J138" s="180">
        <f t="shared" si="0"/>
        <v>0</v>
      </c>
      <c r="K138" s="176" t="s">
        <v>19</v>
      </c>
      <c r="L138" s="40"/>
      <c r="M138" s="181" t="s">
        <v>19</v>
      </c>
      <c r="N138" s="182" t="s">
        <v>43</v>
      </c>
      <c r="O138" s="65"/>
      <c r="P138" s="183">
        <f t="shared" si="1"/>
        <v>0</v>
      </c>
      <c r="Q138" s="183">
        <v>0</v>
      </c>
      <c r="R138" s="183">
        <f t="shared" si="2"/>
        <v>0</v>
      </c>
      <c r="S138" s="183">
        <v>0</v>
      </c>
      <c r="T138" s="184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218</v>
      </c>
      <c r="AT138" s="185" t="s">
        <v>148</v>
      </c>
      <c r="AU138" s="185" t="s">
        <v>82</v>
      </c>
      <c r="AY138" s="18" t="s">
        <v>146</v>
      </c>
      <c r="BE138" s="186">
        <f t="shared" si="4"/>
        <v>0</v>
      </c>
      <c r="BF138" s="186">
        <f t="shared" si="5"/>
        <v>0</v>
      </c>
      <c r="BG138" s="186">
        <f t="shared" si="6"/>
        <v>0</v>
      </c>
      <c r="BH138" s="186">
        <f t="shared" si="7"/>
        <v>0</v>
      </c>
      <c r="BI138" s="186">
        <f t="shared" si="8"/>
        <v>0</v>
      </c>
      <c r="BJ138" s="18" t="s">
        <v>80</v>
      </c>
      <c r="BK138" s="186">
        <f t="shared" si="9"/>
        <v>0</v>
      </c>
      <c r="BL138" s="18" t="s">
        <v>218</v>
      </c>
      <c r="BM138" s="185" t="s">
        <v>467</v>
      </c>
    </row>
    <row r="139" spans="1:65" s="2" customFormat="1" ht="16.5" customHeight="1">
      <c r="A139" s="35"/>
      <c r="B139" s="36"/>
      <c r="C139" s="174" t="s">
        <v>327</v>
      </c>
      <c r="D139" s="174" t="s">
        <v>148</v>
      </c>
      <c r="E139" s="175" t="s">
        <v>419</v>
      </c>
      <c r="F139" s="176" t="s">
        <v>810</v>
      </c>
      <c r="G139" s="177" t="s">
        <v>230</v>
      </c>
      <c r="H139" s="178">
        <v>60</v>
      </c>
      <c r="I139" s="179"/>
      <c r="J139" s="180">
        <f t="shared" si="0"/>
        <v>0</v>
      </c>
      <c r="K139" s="176" t="s">
        <v>19</v>
      </c>
      <c r="L139" s="40"/>
      <c r="M139" s="181" t="s">
        <v>19</v>
      </c>
      <c r="N139" s="182" t="s">
        <v>43</v>
      </c>
      <c r="O139" s="65"/>
      <c r="P139" s="183">
        <f t="shared" si="1"/>
        <v>0</v>
      </c>
      <c r="Q139" s="183">
        <v>0</v>
      </c>
      <c r="R139" s="183">
        <f t="shared" si="2"/>
        <v>0</v>
      </c>
      <c r="S139" s="183">
        <v>0</v>
      </c>
      <c r="T139" s="184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218</v>
      </c>
      <c r="AT139" s="185" t="s">
        <v>148</v>
      </c>
      <c r="AU139" s="185" t="s">
        <v>82</v>
      </c>
      <c r="AY139" s="18" t="s">
        <v>146</v>
      </c>
      <c r="BE139" s="186">
        <f t="shared" si="4"/>
        <v>0</v>
      </c>
      <c r="BF139" s="186">
        <f t="shared" si="5"/>
        <v>0</v>
      </c>
      <c r="BG139" s="186">
        <f t="shared" si="6"/>
        <v>0</v>
      </c>
      <c r="BH139" s="186">
        <f t="shared" si="7"/>
        <v>0</v>
      </c>
      <c r="BI139" s="186">
        <f t="shared" si="8"/>
        <v>0</v>
      </c>
      <c r="BJ139" s="18" t="s">
        <v>80</v>
      </c>
      <c r="BK139" s="186">
        <f t="shared" si="9"/>
        <v>0</v>
      </c>
      <c r="BL139" s="18" t="s">
        <v>218</v>
      </c>
      <c r="BM139" s="185" t="s">
        <v>482</v>
      </c>
    </row>
    <row r="140" spans="1:65" s="2" customFormat="1" ht="16.5" customHeight="1">
      <c r="A140" s="35"/>
      <c r="B140" s="36"/>
      <c r="C140" s="174" t="s">
        <v>332</v>
      </c>
      <c r="D140" s="174" t="s">
        <v>148</v>
      </c>
      <c r="E140" s="175" t="s">
        <v>427</v>
      </c>
      <c r="F140" s="176" t="s">
        <v>811</v>
      </c>
      <c r="G140" s="177" t="s">
        <v>230</v>
      </c>
      <c r="H140" s="178">
        <v>60</v>
      </c>
      <c r="I140" s="179"/>
      <c r="J140" s="180">
        <f t="shared" si="0"/>
        <v>0</v>
      </c>
      <c r="K140" s="176" t="s">
        <v>19</v>
      </c>
      <c r="L140" s="40"/>
      <c r="M140" s="181" t="s">
        <v>19</v>
      </c>
      <c r="N140" s="182" t="s">
        <v>43</v>
      </c>
      <c r="O140" s="65"/>
      <c r="P140" s="183">
        <f t="shared" si="1"/>
        <v>0</v>
      </c>
      <c r="Q140" s="183">
        <v>0</v>
      </c>
      <c r="R140" s="183">
        <f t="shared" si="2"/>
        <v>0</v>
      </c>
      <c r="S140" s="183">
        <v>0</v>
      </c>
      <c r="T140" s="184">
        <f t="shared" si="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218</v>
      </c>
      <c r="AT140" s="185" t="s">
        <v>148</v>
      </c>
      <c r="AU140" s="185" t="s">
        <v>82</v>
      </c>
      <c r="AY140" s="18" t="s">
        <v>146</v>
      </c>
      <c r="BE140" s="186">
        <f t="shared" si="4"/>
        <v>0</v>
      </c>
      <c r="BF140" s="186">
        <f t="shared" si="5"/>
        <v>0</v>
      </c>
      <c r="BG140" s="186">
        <f t="shared" si="6"/>
        <v>0</v>
      </c>
      <c r="BH140" s="186">
        <f t="shared" si="7"/>
        <v>0</v>
      </c>
      <c r="BI140" s="186">
        <f t="shared" si="8"/>
        <v>0</v>
      </c>
      <c r="BJ140" s="18" t="s">
        <v>80</v>
      </c>
      <c r="BK140" s="186">
        <f t="shared" si="9"/>
        <v>0</v>
      </c>
      <c r="BL140" s="18" t="s">
        <v>218</v>
      </c>
      <c r="BM140" s="185" t="s">
        <v>493</v>
      </c>
    </row>
    <row r="141" spans="1:65" s="2" customFormat="1" ht="16.5" customHeight="1">
      <c r="A141" s="35"/>
      <c r="B141" s="36"/>
      <c r="C141" s="174" t="s">
        <v>338</v>
      </c>
      <c r="D141" s="174" t="s">
        <v>148</v>
      </c>
      <c r="E141" s="175" t="s">
        <v>432</v>
      </c>
      <c r="F141" s="176" t="s">
        <v>812</v>
      </c>
      <c r="G141" s="177" t="s">
        <v>230</v>
      </c>
      <c r="H141" s="178">
        <v>45</v>
      </c>
      <c r="I141" s="179"/>
      <c r="J141" s="180">
        <f t="shared" si="0"/>
        <v>0</v>
      </c>
      <c r="K141" s="176" t="s">
        <v>19</v>
      </c>
      <c r="L141" s="40"/>
      <c r="M141" s="181" t="s">
        <v>19</v>
      </c>
      <c r="N141" s="182" t="s">
        <v>43</v>
      </c>
      <c r="O141" s="65"/>
      <c r="P141" s="183">
        <f t="shared" si="1"/>
        <v>0</v>
      </c>
      <c r="Q141" s="183">
        <v>0</v>
      </c>
      <c r="R141" s="183">
        <f t="shared" si="2"/>
        <v>0</v>
      </c>
      <c r="S141" s="183">
        <v>0</v>
      </c>
      <c r="T141" s="184">
        <f t="shared" si="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218</v>
      </c>
      <c r="AT141" s="185" t="s">
        <v>148</v>
      </c>
      <c r="AU141" s="185" t="s">
        <v>82</v>
      </c>
      <c r="AY141" s="18" t="s">
        <v>146</v>
      </c>
      <c r="BE141" s="186">
        <f t="shared" si="4"/>
        <v>0</v>
      </c>
      <c r="BF141" s="186">
        <f t="shared" si="5"/>
        <v>0</v>
      </c>
      <c r="BG141" s="186">
        <f t="shared" si="6"/>
        <v>0</v>
      </c>
      <c r="BH141" s="186">
        <f t="shared" si="7"/>
        <v>0</v>
      </c>
      <c r="BI141" s="186">
        <f t="shared" si="8"/>
        <v>0</v>
      </c>
      <c r="BJ141" s="18" t="s">
        <v>80</v>
      </c>
      <c r="BK141" s="186">
        <f t="shared" si="9"/>
        <v>0</v>
      </c>
      <c r="BL141" s="18" t="s">
        <v>218</v>
      </c>
      <c r="BM141" s="185" t="s">
        <v>507</v>
      </c>
    </row>
    <row r="142" spans="1:65" s="2" customFormat="1" ht="16.5" customHeight="1">
      <c r="A142" s="35"/>
      <c r="B142" s="36"/>
      <c r="C142" s="174" t="s">
        <v>347</v>
      </c>
      <c r="D142" s="174" t="s">
        <v>148</v>
      </c>
      <c r="E142" s="175" t="s">
        <v>437</v>
      </c>
      <c r="F142" s="176" t="s">
        <v>813</v>
      </c>
      <c r="G142" s="177" t="s">
        <v>230</v>
      </c>
      <c r="H142" s="178">
        <v>30</v>
      </c>
      <c r="I142" s="179"/>
      <c r="J142" s="180">
        <f t="shared" si="0"/>
        <v>0</v>
      </c>
      <c r="K142" s="176" t="s">
        <v>19</v>
      </c>
      <c r="L142" s="40"/>
      <c r="M142" s="181" t="s">
        <v>19</v>
      </c>
      <c r="N142" s="182" t="s">
        <v>43</v>
      </c>
      <c r="O142" s="65"/>
      <c r="P142" s="183">
        <f t="shared" si="1"/>
        <v>0</v>
      </c>
      <c r="Q142" s="183">
        <v>0</v>
      </c>
      <c r="R142" s="183">
        <f t="shared" si="2"/>
        <v>0</v>
      </c>
      <c r="S142" s="183">
        <v>0</v>
      </c>
      <c r="T142" s="184">
        <f t="shared" si="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218</v>
      </c>
      <c r="AT142" s="185" t="s">
        <v>148</v>
      </c>
      <c r="AU142" s="185" t="s">
        <v>82</v>
      </c>
      <c r="AY142" s="18" t="s">
        <v>146</v>
      </c>
      <c r="BE142" s="186">
        <f t="shared" si="4"/>
        <v>0</v>
      </c>
      <c r="BF142" s="186">
        <f t="shared" si="5"/>
        <v>0</v>
      </c>
      <c r="BG142" s="186">
        <f t="shared" si="6"/>
        <v>0</v>
      </c>
      <c r="BH142" s="186">
        <f t="shared" si="7"/>
        <v>0</v>
      </c>
      <c r="BI142" s="186">
        <f t="shared" si="8"/>
        <v>0</v>
      </c>
      <c r="BJ142" s="18" t="s">
        <v>80</v>
      </c>
      <c r="BK142" s="186">
        <f t="shared" si="9"/>
        <v>0</v>
      </c>
      <c r="BL142" s="18" t="s">
        <v>218</v>
      </c>
      <c r="BM142" s="185" t="s">
        <v>518</v>
      </c>
    </row>
    <row r="143" spans="1:65" s="2" customFormat="1" ht="16.5" customHeight="1">
      <c r="A143" s="35"/>
      <c r="B143" s="36"/>
      <c r="C143" s="174" t="s">
        <v>330</v>
      </c>
      <c r="D143" s="174" t="s">
        <v>148</v>
      </c>
      <c r="E143" s="175" t="s">
        <v>442</v>
      </c>
      <c r="F143" s="176" t="s">
        <v>814</v>
      </c>
      <c r="G143" s="177" t="s">
        <v>151</v>
      </c>
      <c r="H143" s="178">
        <v>0.2</v>
      </c>
      <c r="I143" s="179"/>
      <c r="J143" s="180">
        <f t="shared" si="0"/>
        <v>0</v>
      </c>
      <c r="K143" s="176" t="s">
        <v>19</v>
      </c>
      <c r="L143" s="40"/>
      <c r="M143" s="181" t="s">
        <v>19</v>
      </c>
      <c r="N143" s="182" t="s">
        <v>43</v>
      </c>
      <c r="O143" s="65"/>
      <c r="P143" s="183">
        <f t="shared" si="1"/>
        <v>0</v>
      </c>
      <c r="Q143" s="183">
        <v>0</v>
      </c>
      <c r="R143" s="183">
        <f t="shared" si="2"/>
        <v>0</v>
      </c>
      <c r="S143" s="183">
        <v>0</v>
      </c>
      <c r="T143" s="184">
        <f t="shared" si="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218</v>
      </c>
      <c r="AT143" s="185" t="s">
        <v>148</v>
      </c>
      <c r="AU143" s="185" t="s">
        <v>82</v>
      </c>
      <c r="AY143" s="18" t="s">
        <v>146</v>
      </c>
      <c r="BE143" s="186">
        <f t="shared" si="4"/>
        <v>0</v>
      </c>
      <c r="BF143" s="186">
        <f t="shared" si="5"/>
        <v>0</v>
      </c>
      <c r="BG143" s="186">
        <f t="shared" si="6"/>
        <v>0</v>
      </c>
      <c r="BH143" s="186">
        <f t="shared" si="7"/>
        <v>0</v>
      </c>
      <c r="BI143" s="186">
        <f t="shared" si="8"/>
        <v>0</v>
      </c>
      <c r="BJ143" s="18" t="s">
        <v>80</v>
      </c>
      <c r="BK143" s="186">
        <f t="shared" si="9"/>
        <v>0</v>
      </c>
      <c r="BL143" s="18" t="s">
        <v>218</v>
      </c>
      <c r="BM143" s="185" t="s">
        <v>529</v>
      </c>
    </row>
    <row r="144" spans="1:65" s="2" customFormat="1" ht="16.5" customHeight="1">
      <c r="A144" s="35"/>
      <c r="B144" s="36"/>
      <c r="C144" s="174" t="s">
        <v>362</v>
      </c>
      <c r="D144" s="174" t="s">
        <v>148</v>
      </c>
      <c r="E144" s="175" t="s">
        <v>446</v>
      </c>
      <c r="F144" s="176" t="s">
        <v>815</v>
      </c>
      <c r="G144" s="177" t="s">
        <v>510</v>
      </c>
      <c r="H144" s="178">
        <v>1</v>
      </c>
      <c r="I144" s="179"/>
      <c r="J144" s="180">
        <f t="shared" si="0"/>
        <v>0</v>
      </c>
      <c r="K144" s="176" t="s">
        <v>19</v>
      </c>
      <c r="L144" s="40"/>
      <c r="M144" s="181" t="s">
        <v>19</v>
      </c>
      <c r="N144" s="182" t="s">
        <v>43</v>
      </c>
      <c r="O144" s="65"/>
      <c r="P144" s="183">
        <f t="shared" si="1"/>
        <v>0</v>
      </c>
      <c r="Q144" s="183">
        <v>0</v>
      </c>
      <c r="R144" s="183">
        <f t="shared" si="2"/>
        <v>0</v>
      </c>
      <c r="S144" s="183">
        <v>0</v>
      </c>
      <c r="T144" s="184">
        <f t="shared" si="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218</v>
      </c>
      <c r="AT144" s="185" t="s">
        <v>148</v>
      </c>
      <c r="AU144" s="185" t="s">
        <v>82</v>
      </c>
      <c r="AY144" s="18" t="s">
        <v>146</v>
      </c>
      <c r="BE144" s="186">
        <f t="shared" si="4"/>
        <v>0</v>
      </c>
      <c r="BF144" s="186">
        <f t="shared" si="5"/>
        <v>0</v>
      </c>
      <c r="BG144" s="186">
        <f t="shared" si="6"/>
        <v>0</v>
      </c>
      <c r="BH144" s="186">
        <f t="shared" si="7"/>
        <v>0</v>
      </c>
      <c r="BI144" s="186">
        <f t="shared" si="8"/>
        <v>0</v>
      </c>
      <c r="BJ144" s="18" t="s">
        <v>80</v>
      </c>
      <c r="BK144" s="186">
        <f t="shared" si="9"/>
        <v>0</v>
      </c>
      <c r="BL144" s="18" t="s">
        <v>218</v>
      </c>
      <c r="BM144" s="185" t="s">
        <v>540</v>
      </c>
    </row>
    <row r="145" spans="1:65" s="12" customFormat="1" ht="22.9" customHeight="1">
      <c r="B145" s="158"/>
      <c r="C145" s="159"/>
      <c r="D145" s="160" t="s">
        <v>71</v>
      </c>
      <c r="E145" s="172" t="s">
        <v>734</v>
      </c>
      <c r="F145" s="172" t="s">
        <v>816</v>
      </c>
      <c r="G145" s="159"/>
      <c r="H145" s="159"/>
      <c r="I145" s="162"/>
      <c r="J145" s="173">
        <f>BK145</f>
        <v>0</v>
      </c>
      <c r="K145" s="159"/>
      <c r="L145" s="164"/>
      <c r="M145" s="165"/>
      <c r="N145" s="166"/>
      <c r="O145" s="166"/>
      <c r="P145" s="167">
        <f>SUM(P146:P157)</f>
        <v>0</v>
      </c>
      <c r="Q145" s="166"/>
      <c r="R145" s="167">
        <f>SUM(R146:R157)</f>
        <v>0</v>
      </c>
      <c r="S145" s="166"/>
      <c r="T145" s="168">
        <f>SUM(T146:T157)</f>
        <v>0</v>
      </c>
      <c r="AR145" s="169" t="s">
        <v>80</v>
      </c>
      <c r="AT145" s="170" t="s">
        <v>71</v>
      </c>
      <c r="AU145" s="170" t="s">
        <v>80</v>
      </c>
      <c r="AY145" s="169" t="s">
        <v>146</v>
      </c>
      <c r="BK145" s="171">
        <f>SUM(BK146:BK157)</f>
        <v>0</v>
      </c>
    </row>
    <row r="146" spans="1:65" s="2" customFormat="1" ht="16.5" customHeight="1">
      <c r="A146" s="35"/>
      <c r="B146" s="36"/>
      <c r="C146" s="174" t="s">
        <v>367</v>
      </c>
      <c r="D146" s="174" t="s">
        <v>148</v>
      </c>
      <c r="E146" s="175" t="s">
        <v>463</v>
      </c>
      <c r="F146" s="176" t="s">
        <v>817</v>
      </c>
      <c r="G146" s="177" t="s">
        <v>738</v>
      </c>
      <c r="H146" s="178">
        <v>1</v>
      </c>
      <c r="I146" s="179"/>
      <c r="J146" s="180">
        <f t="shared" ref="J146:J157" si="10">ROUND(I146*H146,2)</f>
        <v>0</v>
      </c>
      <c r="K146" s="176" t="s">
        <v>19</v>
      </c>
      <c r="L146" s="40"/>
      <c r="M146" s="181" t="s">
        <v>19</v>
      </c>
      <c r="N146" s="182" t="s">
        <v>43</v>
      </c>
      <c r="O146" s="65"/>
      <c r="P146" s="183">
        <f t="shared" ref="P146:P157" si="11">O146*H146</f>
        <v>0</v>
      </c>
      <c r="Q146" s="183">
        <v>0</v>
      </c>
      <c r="R146" s="183">
        <f t="shared" ref="R146:R157" si="12">Q146*H146</f>
        <v>0</v>
      </c>
      <c r="S146" s="183">
        <v>0</v>
      </c>
      <c r="T146" s="184">
        <f t="shared" ref="T146:T157" si="13"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218</v>
      </c>
      <c r="AT146" s="185" t="s">
        <v>148</v>
      </c>
      <c r="AU146" s="185" t="s">
        <v>82</v>
      </c>
      <c r="AY146" s="18" t="s">
        <v>146</v>
      </c>
      <c r="BE146" s="186">
        <f t="shared" ref="BE146:BE157" si="14">IF(N146="základní",J146,0)</f>
        <v>0</v>
      </c>
      <c r="BF146" s="186">
        <f t="shared" ref="BF146:BF157" si="15">IF(N146="snížená",J146,0)</f>
        <v>0</v>
      </c>
      <c r="BG146" s="186">
        <f t="shared" ref="BG146:BG157" si="16">IF(N146="zákl. přenesená",J146,0)</f>
        <v>0</v>
      </c>
      <c r="BH146" s="186">
        <f t="shared" ref="BH146:BH157" si="17">IF(N146="sníž. přenesená",J146,0)</f>
        <v>0</v>
      </c>
      <c r="BI146" s="186">
        <f t="shared" ref="BI146:BI157" si="18">IF(N146="nulová",J146,0)</f>
        <v>0</v>
      </c>
      <c r="BJ146" s="18" t="s">
        <v>80</v>
      </c>
      <c r="BK146" s="186">
        <f t="shared" ref="BK146:BK157" si="19">ROUND(I146*H146,2)</f>
        <v>0</v>
      </c>
      <c r="BL146" s="18" t="s">
        <v>218</v>
      </c>
      <c r="BM146" s="185" t="s">
        <v>552</v>
      </c>
    </row>
    <row r="147" spans="1:65" s="2" customFormat="1" ht="24.2" customHeight="1">
      <c r="A147" s="35"/>
      <c r="B147" s="36"/>
      <c r="C147" s="174" t="s">
        <v>373</v>
      </c>
      <c r="D147" s="174" t="s">
        <v>148</v>
      </c>
      <c r="E147" s="175" t="s">
        <v>467</v>
      </c>
      <c r="F147" s="176" t="s">
        <v>818</v>
      </c>
      <c r="G147" s="177" t="s">
        <v>819</v>
      </c>
      <c r="H147" s="178">
        <v>15</v>
      </c>
      <c r="I147" s="179"/>
      <c r="J147" s="180">
        <f t="shared" si="10"/>
        <v>0</v>
      </c>
      <c r="K147" s="176" t="s">
        <v>19</v>
      </c>
      <c r="L147" s="40"/>
      <c r="M147" s="181" t="s">
        <v>19</v>
      </c>
      <c r="N147" s="182" t="s">
        <v>43</v>
      </c>
      <c r="O147" s="65"/>
      <c r="P147" s="183">
        <f t="shared" si="11"/>
        <v>0</v>
      </c>
      <c r="Q147" s="183">
        <v>0</v>
      </c>
      <c r="R147" s="183">
        <f t="shared" si="12"/>
        <v>0</v>
      </c>
      <c r="S147" s="183">
        <v>0</v>
      </c>
      <c r="T147" s="184">
        <f t="shared" si="1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218</v>
      </c>
      <c r="AT147" s="185" t="s">
        <v>148</v>
      </c>
      <c r="AU147" s="185" t="s">
        <v>82</v>
      </c>
      <c r="AY147" s="18" t="s">
        <v>146</v>
      </c>
      <c r="BE147" s="186">
        <f t="shared" si="14"/>
        <v>0</v>
      </c>
      <c r="BF147" s="186">
        <f t="shared" si="15"/>
        <v>0</v>
      </c>
      <c r="BG147" s="186">
        <f t="shared" si="16"/>
        <v>0</v>
      </c>
      <c r="BH147" s="186">
        <f t="shared" si="17"/>
        <v>0</v>
      </c>
      <c r="BI147" s="186">
        <f t="shared" si="18"/>
        <v>0</v>
      </c>
      <c r="BJ147" s="18" t="s">
        <v>80</v>
      </c>
      <c r="BK147" s="186">
        <f t="shared" si="19"/>
        <v>0</v>
      </c>
      <c r="BL147" s="18" t="s">
        <v>218</v>
      </c>
      <c r="BM147" s="185" t="s">
        <v>566</v>
      </c>
    </row>
    <row r="148" spans="1:65" s="2" customFormat="1" ht="24.2" customHeight="1">
      <c r="A148" s="35"/>
      <c r="B148" s="36"/>
      <c r="C148" s="174" t="s">
        <v>379</v>
      </c>
      <c r="D148" s="174" t="s">
        <v>148</v>
      </c>
      <c r="E148" s="175" t="s">
        <v>473</v>
      </c>
      <c r="F148" s="176" t="s">
        <v>820</v>
      </c>
      <c r="G148" s="177" t="s">
        <v>819</v>
      </c>
      <c r="H148" s="178">
        <v>15</v>
      </c>
      <c r="I148" s="179"/>
      <c r="J148" s="180">
        <f t="shared" si="10"/>
        <v>0</v>
      </c>
      <c r="K148" s="176" t="s">
        <v>19</v>
      </c>
      <c r="L148" s="40"/>
      <c r="M148" s="181" t="s">
        <v>19</v>
      </c>
      <c r="N148" s="182" t="s">
        <v>43</v>
      </c>
      <c r="O148" s="65"/>
      <c r="P148" s="183">
        <f t="shared" si="11"/>
        <v>0</v>
      </c>
      <c r="Q148" s="183">
        <v>0</v>
      </c>
      <c r="R148" s="183">
        <f t="shared" si="12"/>
        <v>0</v>
      </c>
      <c r="S148" s="183">
        <v>0</v>
      </c>
      <c r="T148" s="184">
        <f t="shared" si="1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218</v>
      </c>
      <c r="AT148" s="185" t="s">
        <v>148</v>
      </c>
      <c r="AU148" s="185" t="s">
        <v>82</v>
      </c>
      <c r="AY148" s="18" t="s">
        <v>146</v>
      </c>
      <c r="BE148" s="186">
        <f t="shared" si="14"/>
        <v>0</v>
      </c>
      <c r="BF148" s="186">
        <f t="shared" si="15"/>
        <v>0</v>
      </c>
      <c r="BG148" s="186">
        <f t="shared" si="16"/>
        <v>0</v>
      </c>
      <c r="BH148" s="186">
        <f t="shared" si="17"/>
        <v>0</v>
      </c>
      <c r="BI148" s="186">
        <f t="shared" si="18"/>
        <v>0</v>
      </c>
      <c r="BJ148" s="18" t="s">
        <v>80</v>
      </c>
      <c r="BK148" s="186">
        <f t="shared" si="19"/>
        <v>0</v>
      </c>
      <c r="BL148" s="18" t="s">
        <v>218</v>
      </c>
      <c r="BM148" s="185" t="s">
        <v>577</v>
      </c>
    </row>
    <row r="149" spans="1:65" s="2" customFormat="1" ht="24.2" customHeight="1">
      <c r="A149" s="35"/>
      <c r="B149" s="36"/>
      <c r="C149" s="174" t="s">
        <v>386</v>
      </c>
      <c r="D149" s="174" t="s">
        <v>148</v>
      </c>
      <c r="E149" s="175" t="s">
        <v>482</v>
      </c>
      <c r="F149" s="176" t="s">
        <v>821</v>
      </c>
      <c r="G149" s="177" t="s">
        <v>819</v>
      </c>
      <c r="H149" s="178">
        <v>15</v>
      </c>
      <c r="I149" s="179"/>
      <c r="J149" s="180">
        <f t="shared" si="10"/>
        <v>0</v>
      </c>
      <c r="K149" s="176" t="s">
        <v>19</v>
      </c>
      <c r="L149" s="40"/>
      <c r="M149" s="181" t="s">
        <v>19</v>
      </c>
      <c r="N149" s="182" t="s">
        <v>43</v>
      </c>
      <c r="O149" s="65"/>
      <c r="P149" s="183">
        <f t="shared" si="11"/>
        <v>0</v>
      </c>
      <c r="Q149" s="183">
        <v>0</v>
      </c>
      <c r="R149" s="183">
        <f t="shared" si="12"/>
        <v>0</v>
      </c>
      <c r="S149" s="183">
        <v>0</v>
      </c>
      <c r="T149" s="184">
        <f t="shared" si="1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218</v>
      </c>
      <c r="AT149" s="185" t="s">
        <v>148</v>
      </c>
      <c r="AU149" s="185" t="s">
        <v>82</v>
      </c>
      <c r="AY149" s="18" t="s">
        <v>146</v>
      </c>
      <c r="BE149" s="186">
        <f t="shared" si="14"/>
        <v>0</v>
      </c>
      <c r="BF149" s="186">
        <f t="shared" si="15"/>
        <v>0</v>
      </c>
      <c r="BG149" s="186">
        <f t="shared" si="16"/>
        <v>0</v>
      </c>
      <c r="BH149" s="186">
        <f t="shared" si="17"/>
        <v>0</v>
      </c>
      <c r="BI149" s="186">
        <f t="shared" si="18"/>
        <v>0</v>
      </c>
      <c r="BJ149" s="18" t="s">
        <v>80</v>
      </c>
      <c r="BK149" s="186">
        <f t="shared" si="19"/>
        <v>0</v>
      </c>
      <c r="BL149" s="18" t="s">
        <v>218</v>
      </c>
      <c r="BM149" s="185" t="s">
        <v>594</v>
      </c>
    </row>
    <row r="150" spans="1:65" s="2" customFormat="1" ht="24.2" customHeight="1">
      <c r="A150" s="35"/>
      <c r="B150" s="36"/>
      <c r="C150" s="174" t="s">
        <v>392</v>
      </c>
      <c r="D150" s="174" t="s">
        <v>148</v>
      </c>
      <c r="E150" s="175" t="s">
        <v>488</v>
      </c>
      <c r="F150" s="176" t="s">
        <v>822</v>
      </c>
      <c r="G150" s="177" t="s">
        <v>819</v>
      </c>
      <c r="H150" s="178">
        <v>20</v>
      </c>
      <c r="I150" s="179"/>
      <c r="J150" s="180">
        <f t="shared" si="10"/>
        <v>0</v>
      </c>
      <c r="K150" s="176" t="s">
        <v>19</v>
      </c>
      <c r="L150" s="40"/>
      <c r="M150" s="181" t="s">
        <v>19</v>
      </c>
      <c r="N150" s="182" t="s">
        <v>43</v>
      </c>
      <c r="O150" s="65"/>
      <c r="P150" s="183">
        <f t="shared" si="11"/>
        <v>0</v>
      </c>
      <c r="Q150" s="183">
        <v>0</v>
      </c>
      <c r="R150" s="183">
        <f t="shared" si="12"/>
        <v>0</v>
      </c>
      <c r="S150" s="183">
        <v>0</v>
      </c>
      <c r="T150" s="184">
        <f t="shared" si="1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218</v>
      </c>
      <c r="AT150" s="185" t="s">
        <v>148</v>
      </c>
      <c r="AU150" s="185" t="s">
        <v>82</v>
      </c>
      <c r="AY150" s="18" t="s">
        <v>146</v>
      </c>
      <c r="BE150" s="186">
        <f t="shared" si="14"/>
        <v>0</v>
      </c>
      <c r="BF150" s="186">
        <f t="shared" si="15"/>
        <v>0</v>
      </c>
      <c r="BG150" s="186">
        <f t="shared" si="16"/>
        <v>0</v>
      </c>
      <c r="BH150" s="186">
        <f t="shared" si="17"/>
        <v>0</v>
      </c>
      <c r="BI150" s="186">
        <f t="shared" si="18"/>
        <v>0</v>
      </c>
      <c r="BJ150" s="18" t="s">
        <v>80</v>
      </c>
      <c r="BK150" s="186">
        <f t="shared" si="19"/>
        <v>0</v>
      </c>
      <c r="BL150" s="18" t="s">
        <v>218</v>
      </c>
      <c r="BM150" s="185" t="s">
        <v>607</v>
      </c>
    </row>
    <row r="151" spans="1:65" s="2" customFormat="1" ht="24.2" customHeight="1">
      <c r="A151" s="35"/>
      <c r="B151" s="36"/>
      <c r="C151" s="174" t="s">
        <v>397</v>
      </c>
      <c r="D151" s="174" t="s">
        <v>148</v>
      </c>
      <c r="E151" s="175" t="s">
        <v>493</v>
      </c>
      <c r="F151" s="176" t="s">
        <v>823</v>
      </c>
      <c r="G151" s="177" t="s">
        <v>819</v>
      </c>
      <c r="H151" s="178">
        <v>50</v>
      </c>
      <c r="I151" s="179"/>
      <c r="J151" s="180">
        <f t="shared" si="10"/>
        <v>0</v>
      </c>
      <c r="K151" s="176" t="s">
        <v>19</v>
      </c>
      <c r="L151" s="40"/>
      <c r="M151" s="181" t="s">
        <v>19</v>
      </c>
      <c r="N151" s="182" t="s">
        <v>43</v>
      </c>
      <c r="O151" s="65"/>
      <c r="P151" s="183">
        <f t="shared" si="11"/>
        <v>0</v>
      </c>
      <c r="Q151" s="183">
        <v>0</v>
      </c>
      <c r="R151" s="183">
        <f t="shared" si="12"/>
        <v>0</v>
      </c>
      <c r="S151" s="183">
        <v>0</v>
      </c>
      <c r="T151" s="184">
        <f t="shared" si="1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218</v>
      </c>
      <c r="AT151" s="185" t="s">
        <v>148</v>
      </c>
      <c r="AU151" s="185" t="s">
        <v>82</v>
      </c>
      <c r="AY151" s="18" t="s">
        <v>146</v>
      </c>
      <c r="BE151" s="186">
        <f t="shared" si="14"/>
        <v>0</v>
      </c>
      <c r="BF151" s="186">
        <f t="shared" si="15"/>
        <v>0</v>
      </c>
      <c r="BG151" s="186">
        <f t="shared" si="16"/>
        <v>0</v>
      </c>
      <c r="BH151" s="186">
        <f t="shared" si="17"/>
        <v>0</v>
      </c>
      <c r="BI151" s="186">
        <f t="shared" si="18"/>
        <v>0</v>
      </c>
      <c r="BJ151" s="18" t="s">
        <v>80</v>
      </c>
      <c r="BK151" s="186">
        <f t="shared" si="19"/>
        <v>0</v>
      </c>
      <c r="BL151" s="18" t="s">
        <v>218</v>
      </c>
      <c r="BM151" s="185" t="s">
        <v>824</v>
      </c>
    </row>
    <row r="152" spans="1:65" s="2" customFormat="1" ht="16.5" customHeight="1">
      <c r="A152" s="35"/>
      <c r="B152" s="36"/>
      <c r="C152" s="174" t="s">
        <v>401</v>
      </c>
      <c r="D152" s="174" t="s">
        <v>148</v>
      </c>
      <c r="E152" s="175" t="s">
        <v>498</v>
      </c>
      <c r="F152" s="176" t="s">
        <v>825</v>
      </c>
      <c r="G152" s="177" t="s">
        <v>738</v>
      </c>
      <c r="H152" s="178">
        <v>1</v>
      </c>
      <c r="I152" s="179"/>
      <c r="J152" s="180">
        <f t="shared" si="10"/>
        <v>0</v>
      </c>
      <c r="K152" s="176" t="s">
        <v>19</v>
      </c>
      <c r="L152" s="40"/>
      <c r="M152" s="181" t="s">
        <v>19</v>
      </c>
      <c r="N152" s="182" t="s">
        <v>43</v>
      </c>
      <c r="O152" s="65"/>
      <c r="P152" s="183">
        <f t="shared" si="11"/>
        <v>0</v>
      </c>
      <c r="Q152" s="183">
        <v>0</v>
      </c>
      <c r="R152" s="183">
        <f t="shared" si="12"/>
        <v>0</v>
      </c>
      <c r="S152" s="183">
        <v>0</v>
      </c>
      <c r="T152" s="184">
        <f t="shared" si="1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218</v>
      </c>
      <c r="AT152" s="185" t="s">
        <v>148</v>
      </c>
      <c r="AU152" s="185" t="s">
        <v>82</v>
      </c>
      <c r="AY152" s="18" t="s">
        <v>146</v>
      </c>
      <c r="BE152" s="186">
        <f t="shared" si="14"/>
        <v>0</v>
      </c>
      <c r="BF152" s="186">
        <f t="shared" si="15"/>
        <v>0</v>
      </c>
      <c r="BG152" s="186">
        <f t="shared" si="16"/>
        <v>0</v>
      </c>
      <c r="BH152" s="186">
        <f t="shared" si="17"/>
        <v>0</v>
      </c>
      <c r="BI152" s="186">
        <f t="shared" si="18"/>
        <v>0</v>
      </c>
      <c r="BJ152" s="18" t="s">
        <v>80</v>
      </c>
      <c r="BK152" s="186">
        <f t="shared" si="19"/>
        <v>0</v>
      </c>
      <c r="BL152" s="18" t="s">
        <v>218</v>
      </c>
      <c r="BM152" s="185" t="s">
        <v>826</v>
      </c>
    </row>
    <row r="153" spans="1:65" s="2" customFormat="1" ht="16.5" customHeight="1">
      <c r="A153" s="35"/>
      <c r="B153" s="36"/>
      <c r="C153" s="174" t="s">
        <v>407</v>
      </c>
      <c r="D153" s="174" t="s">
        <v>148</v>
      </c>
      <c r="E153" s="175" t="s">
        <v>507</v>
      </c>
      <c r="F153" s="176" t="s">
        <v>827</v>
      </c>
      <c r="G153" s="177" t="s">
        <v>738</v>
      </c>
      <c r="H153" s="178">
        <v>1</v>
      </c>
      <c r="I153" s="179"/>
      <c r="J153" s="180">
        <f t="shared" si="10"/>
        <v>0</v>
      </c>
      <c r="K153" s="176" t="s">
        <v>19</v>
      </c>
      <c r="L153" s="40"/>
      <c r="M153" s="181" t="s">
        <v>19</v>
      </c>
      <c r="N153" s="182" t="s">
        <v>43</v>
      </c>
      <c r="O153" s="65"/>
      <c r="P153" s="183">
        <f t="shared" si="11"/>
        <v>0</v>
      </c>
      <c r="Q153" s="183">
        <v>0</v>
      </c>
      <c r="R153" s="183">
        <f t="shared" si="12"/>
        <v>0</v>
      </c>
      <c r="S153" s="183">
        <v>0</v>
      </c>
      <c r="T153" s="184">
        <f t="shared" si="1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5" t="s">
        <v>218</v>
      </c>
      <c r="AT153" s="185" t="s">
        <v>148</v>
      </c>
      <c r="AU153" s="185" t="s">
        <v>82</v>
      </c>
      <c r="AY153" s="18" t="s">
        <v>146</v>
      </c>
      <c r="BE153" s="186">
        <f t="shared" si="14"/>
        <v>0</v>
      </c>
      <c r="BF153" s="186">
        <f t="shared" si="15"/>
        <v>0</v>
      </c>
      <c r="BG153" s="186">
        <f t="shared" si="16"/>
        <v>0</v>
      </c>
      <c r="BH153" s="186">
        <f t="shared" si="17"/>
        <v>0</v>
      </c>
      <c r="BI153" s="186">
        <f t="shared" si="18"/>
        <v>0</v>
      </c>
      <c r="BJ153" s="18" t="s">
        <v>80</v>
      </c>
      <c r="BK153" s="186">
        <f t="shared" si="19"/>
        <v>0</v>
      </c>
      <c r="BL153" s="18" t="s">
        <v>218</v>
      </c>
      <c r="BM153" s="185" t="s">
        <v>828</v>
      </c>
    </row>
    <row r="154" spans="1:65" s="2" customFormat="1" ht="16.5" customHeight="1">
      <c r="A154" s="35"/>
      <c r="B154" s="36"/>
      <c r="C154" s="174" t="s">
        <v>413</v>
      </c>
      <c r="D154" s="174" t="s">
        <v>148</v>
      </c>
      <c r="E154" s="175" t="s">
        <v>512</v>
      </c>
      <c r="F154" s="176" t="s">
        <v>829</v>
      </c>
      <c r="G154" s="177" t="s">
        <v>738</v>
      </c>
      <c r="H154" s="178">
        <v>1</v>
      </c>
      <c r="I154" s="179"/>
      <c r="J154" s="180">
        <f t="shared" si="10"/>
        <v>0</v>
      </c>
      <c r="K154" s="176" t="s">
        <v>19</v>
      </c>
      <c r="L154" s="40"/>
      <c r="M154" s="181" t="s">
        <v>19</v>
      </c>
      <c r="N154" s="182" t="s">
        <v>43</v>
      </c>
      <c r="O154" s="65"/>
      <c r="P154" s="183">
        <f t="shared" si="11"/>
        <v>0</v>
      </c>
      <c r="Q154" s="183">
        <v>0</v>
      </c>
      <c r="R154" s="183">
        <f t="shared" si="12"/>
        <v>0</v>
      </c>
      <c r="S154" s="183">
        <v>0</v>
      </c>
      <c r="T154" s="184">
        <f t="shared" si="1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218</v>
      </c>
      <c r="AT154" s="185" t="s">
        <v>148</v>
      </c>
      <c r="AU154" s="185" t="s">
        <v>82</v>
      </c>
      <c r="AY154" s="18" t="s">
        <v>146</v>
      </c>
      <c r="BE154" s="186">
        <f t="shared" si="14"/>
        <v>0</v>
      </c>
      <c r="BF154" s="186">
        <f t="shared" si="15"/>
        <v>0</v>
      </c>
      <c r="BG154" s="186">
        <f t="shared" si="16"/>
        <v>0</v>
      </c>
      <c r="BH154" s="186">
        <f t="shared" si="17"/>
        <v>0</v>
      </c>
      <c r="BI154" s="186">
        <f t="shared" si="18"/>
        <v>0</v>
      </c>
      <c r="BJ154" s="18" t="s">
        <v>80</v>
      </c>
      <c r="BK154" s="186">
        <f t="shared" si="19"/>
        <v>0</v>
      </c>
      <c r="BL154" s="18" t="s">
        <v>218</v>
      </c>
      <c r="BM154" s="185" t="s">
        <v>830</v>
      </c>
    </row>
    <row r="155" spans="1:65" s="2" customFormat="1" ht="16.5" customHeight="1">
      <c r="A155" s="35"/>
      <c r="B155" s="36"/>
      <c r="C155" s="174" t="s">
        <v>419</v>
      </c>
      <c r="D155" s="174" t="s">
        <v>148</v>
      </c>
      <c r="E155" s="175" t="s">
        <v>518</v>
      </c>
      <c r="F155" s="176" t="s">
        <v>831</v>
      </c>
      <c r="G155" s="177" t="s">
        <v>738</v>
      </c>
      <c r="H155" s="178">
        <v>2</v>
      </c>
      <c r="I155" s="179"/>
      <c r="J155" s="180">
        <f t="shared" si="10"/>
        <v>0</v>
      </c>
      <c r="K155" s="176" t="s">
        <v>19</v>
      </c>
      <c r="L155" s="40"/>
      <c r="M155" s="181" t="s">
        <v>19</v>
      </c>
      <c r="N155" s="182" t="s">
        <v>43</v>
      </c>
      <c r="O155" s="65"/>
      <c r="P155" s="183">
        <f t="shared" si="11"/>
        <v>0</v>
      </c>
      <c r="Q155" s="183">
        <v>0</v>
      </c>
      <c r="R155" s="183">
        <f t="shared" si="12"/>
        <v>0</v>
      </c>
      <c r="S155" s="183">
        <v>0</v>
      </c>
      <c r="T155" s="184">
        <f t="shared" si="1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218</v>
      </c>
      <c r="AT155" s="185" t="s">
        <v>148</v>
      </c>
      <c r="AU155" s="185" t="s">
        <v>82</v>
      </c>
      <c r="AY155" s="18" t="s">
        <v>146</v>
      </c>
      <c r="BE155" s="186">
        <f t="shared" si="14"/>
        <v>0</v>
      </c>
      <c r="BF155" s="186">
        <f t="shared" si="15"/>
        <v>0</v>
      </c>
      <c r="BG155" s="186">
        <f t="shared" si="16"/>
        <v>0</v>
      </c>
      <c r="BH155" s="186">
        <f t="shared" si="17"/>
        <v>0</v>
      </c>
      <c r="BI155" s="186">
        <f t="shared" si="18"/>
        <v>0</v>
      </c>
      <c r="BJ155" s="18" t="s">
        <v>80</v>
      </c>
      <c r="BK155" s="186">
        <f t="shared" si="19"/>
        <v>0</v>
      </c>
      <c r="BL155" s="18" t="s">
        <v>218</v>
      </c>
      <c r="BM155" s="185" t="s">
        <v>832</v>
      </c>
    </row>
    <row r="156" spans="1:65" s="2" customFormat="1" ht="16.5" customHeight="1">
      <c r="A156" s="35"/>
      <c r="B156" s="36"/>
      <c r="C156" s="174" t="s">
        <v>427</v>
      </c>
      <c r="D156" s="174" t="s">
        <v>148</v>
      </c>
      <c r="E156" s="175" t="s">
        <v>523</v>
      </c>
      <c r="F156" s="176" t="s">
        <v>833</v>
      </c>
      <c r="G156" s="177" t="s">
        <v>738</v>
      </c>
      <c r="H156" s="178">
        <v>1</v>
      </c>
      <c r="I156" s="179"/>
      <c r="J156" s="180">
        <f t="shared" si="10"/>
        <v>0</v>
      </c>
      <c r="K156" s="176" t="s">
        <v>19</v>
      </c>
      <c r="L156" s="40"/>
      <c r="M156" s="181" t="s">
        <v>19</v>
      </c>
      <c r="N156" s="182" t="s">
        <v>43</v>
      </c>
      <c r="O156" s="65"/>
      <c r="P156" s="183">
        <f t="shared" si="11"/>
        <v>0</v>
      </c>
      <c r="Q156" s="183">
        <v>0</v>
      </c>
      <c r="R156" s="183">
        <f t="shared" si="12"/>
        <v>0</v>
      </c>
      <c r="S156" s="183">
        <v>0</v>
      </c>
      <c r="T156" s="184">
        <f t="shared" si="1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218</v>
      </c>
      <c r="AT156" s="185" t="s">
        <v>148</v>
      </c>
      <c r="AU156" s="185" t="s">
        <v>82</v>
      </c>
      <c r="AY156" s="18" t="s">
        <v>146</v>
      </c>
      <c r="BE156" s="186">
        <f t="shared" si="14"/>
        <v>0</v>
      </c>
      <c r="BF156" s="186">
        <f t="shared" si="15"/>
        <v>0</v>
      </c>
      <c r="BG156" s="186">
        <f t="shared" si="16"/>
        <v>0</v>
      </c>
      <c r="BH156" s="186">
        <f t="shared" si="17"/>
        <v>0</v>
      </c>
      <c r="BI156" s="186">
        <f t="shared" si="18"/>
        <v>0</v>
      </c>
      <c r="BJ156" s="18" t="s">
        <v>80</v>
      </c>
      <c r="BK156" s="186">
        <f t="shared" si="19"/>
        <v>0</v>
      </c>
      <c r="BL156" s="18" t="s">
        <v>218</v>
      </c>
      <c r="BM156" s="185" t="s">
        <v>834</v>
      </c>
    </row>
    <row r="157" spans="1:65" s="2" customFormat="1" ht="16.5" customHeight="1">
      <c r="A157" s="35"/>
      <c r="B157" s="36"/>
      <c r="C157" s="174" t="s">
        <v>432</v>
      </c>
      <c r="D157" s="174" t="s">
        <v>148</v>
      </c>
      <c r="E157" s="175" t="s">
        <v>529</v>
      </c>
      <c r="F157" s="176" t="s">
        <v>835</v>
      </c>
      <c r="G157" s="177" t="s">
        <v>738</v>
      </c>
      <c r="H157" s="178">
        <v>1</v>
      </c>
      <c r="I157" s="179"/>
      <c r="J157" s="180">
        <f t="shared" si="10"/>
        <v>0</v>
      </c>
      <c r="K157" s="176" t="s">
        <v>19</v>
      </c>
      <c r="L157" s="40"/>
      <c r="M157" s="231" t="s">
        <v>19</v>
      </c>
      <c r="N157" s="232" t="s">
        <v>43</v>
      </c>
      <c r="O157" s="229"/>
      <c r="P157" s="233">
        <f t="shared" si="11"/>
        <v>0</v>
      </c>
      <c r="Q157" s="233">
        <v>0</v>
      </c>
      <c r="R157" s="233">
        <f t="shared" si="12"/>
        <v>0</v>
      </c>
      <c r="S157" s="233">
        <v>0</v>
      </c>
      <c r="T157" s="234">
        <f t="shared" si="1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5" t="s">
        <v>218</v>
      </c>
      <c r="AT157" s="185" t="s">
        <v>148</v>
      </c>
      <c r="AU157" s="185" t="s">
        <v>82</v>
      </c>
      <c r="AY157" s="18" t="s">
        <v>146</v>
      </c>
      <c r="BE157" s="186">
        <f t="shared" si="14"/>
        <v>0</v>
      </c>
      <c r="BF157" s="186">
        <f t="shared" si="15"/>
        <v>0</v>
      </c>
      <c r="BG157" s="186">
        <f t="shared" si="16"/>
        <v>0</v>
      </c>
      <c r="BH157" s="186">
        <f t="shared" si="17"/>
        <v>0</v>
      </c>
      <c r="BI157" s="186">
        <f t="shared" si="18"/>
        <v>0</v>
      </c>
      <c r="BJ157" s="18" t="s">
        <v>80</v>
      </c>
      <c r="BK157" s="186">
        <f t="shared" si="19"/>
        <v>0</v>
      </c>
      <c r="BL157" s="18" t="s">
        <v>218</v>
      </c>
      <c r="BM157" s="185" t="s">
        <v>836</v>
      </c>
    </row>
    <row r="158" spans="1:65" s="2" customFormat="1" ht="6.95" customHeight="1">
      <c r="A158" s="35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0"/>
      <c r="M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</row>
  </sheetData>
  <sheetProtection algorithmName="SHA-512" hashValue="jXLeV7hC2qINFnhWKEopvwR8aRKXdPVVV3tVE8IzUGz9pMyuGBg/D9DkhFb3y0S5KJiym1m2SBjvQ6vMsbRsVA==" saltValue="ujcLXhqnPywh7+ytitxAaLHGNHXUyYs8UdV+qmHk94fyEaexzNxmJ1s7aYHviMyvkEjR+/i1kxoBtYBdr+VN9w==" spinCount="100000" sheet="1" objects="1" scenarios="1" formatColumns="0" formatRows="0" autoFilter="0"/>
  <autoFilter ref="C87:K157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8" t="s">
        <v>94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108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2" t="str">
        <f>'Rekapitulace stavby'!K6</f>
        <v>Modernizace hlavního přepojovače</v>
      </c>
      <c r="F7" s="363"/>
      <c r="G7" s="363"/>
      <c r="H7" s="363"/>
      <c r="L7" s="21"/>
    </row>
    <row r="8" spans="1:46" s="2" customFormat="1" ht="12" customHeight="1">
      <c r="A8" s="35"/>
      <c r="B8" s="40"/>
      <c r="C8" s="35"/>
      <c r="D8" s="106" t="s">
        <v>109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837</v>
      </c>
      <c r="F9" s="365"/>
      <c r="G9" s="365"/>
      <c r="H9" s="36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4. 5. 2025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0"/>
      <c r="B27" s="111"/>
      <c r="C27" s="110"/>
      <c r="D27" s="110"/>
      <c r="E27" s="368" t="s">
        <v>37</v>
      </c>
      <c r="F27" s="368"/>
      <c r="G27" s="368"/>
      <c r="H27" s="36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ROUND(J85,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ROUND((SUM(BE85:BE151)),  2)</f>
        <v>0</v>
      </c>
      <c r="G33" s="35"/>
      <c r="H33" s="35"/>
      <c r="I33" s="119">
        <v>0.21</v>
      </c>
      <c r="J33" s="118">
        <f>ROUND(((SUM(BE85:BE151))*I33),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ROUND((SUM(BF85:BF151)),  2)</f>
        <v>0</v>
      </c>
      <c r="G34" s="35"/>
      <c r="H34" s="35"/>
      <c r="I34" s="119">
        <v>0.12</v>
      </c>
      <c r="J34" s="118">
        <f>ROUND(((SUM(BF85:BF151))*I34),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ROUND((SUM(BG85:BG151)),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ROUND((SUM(BH85:BH151)),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ROUND((SUM(BI85:BI151)),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9" t="str">
        <f>E7</f>
        <v>Modernizace hlavního přepojovače</v>
      </c>
      <c r="F48" s="370"/>
      <c r="G48" s="370"/>
      <c r="H48" s="370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2" t="str">
        <f>E9</f>
        <v>05 - Silnoproud</v>
      </c>
      <c r="F50" s="371"/>
      <c r="G50" s="371"/>
      <c r="H50" s="371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Český rozhlas 385/13, Praha 2</v>
      </c>
      <c r="G52" s="37"/>
      <c r="H52" s="37"/>
      <c r="I52" s="30" t="s">
        <v>23</v>
      </c>
      <c r="J52" s="60" t="str">
        <f>IF(J12="","",J12)</f>
        <v>4. 5. 2025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Český rozhlas Vinohradská 1409/12, Praha 2</v>
      </c>
      <c r="G54" s="37"/>
      <c r="H54" s="37"/>
      <c r="I54" s="30" t="s">
        <v>31</v>
      </c>
      <c r="J54" s="33" t="str">
        <f>E21</f>
        <v>Ing. Jaroslav Borovička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Milan Dušek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112</v>
      </c>
      <c r="D57" s="132"/>
      <c r="E57" s="132"/>
      <c r="F57" s="132"/>
      <c r="G57" s="132"/>
      <c r="H57" s="132"/>
      <c r="I57" s="132"/>
      <c r="J57" s="133" t="s">
        <v>113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J85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114</v>
      </c>
    </row>
    <row r="60" spans="1:47" s="9" customFormat="1" ht="24.95" customHeight="1">
      <c r="B60" s="135"/>
      <c r="C60" s="136"/>
      <c r="D60" s="137" t="s">
        <v>838</v>
      </c>
      <c r="E60" s="138"/>
      <c r="F60" s="138"/>
      <c r="G60" s="138"/>
      <c r="H60" s="138"/>
      <c r="I60" s="138"/>
      <c r="J60" s="139">
        <f>J86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839</v>
      </c>
      <c r="E61" s="144"/>
      <c r="F61" s="144"/>
      <c r="G61" s="144"/>
      <c r="H61" s="144"/>
      <c r="I61" s="144"/>
      <c r="J61" s="145">
        <f>J87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840</v>
      </c>
      <c r="E62" s="144"/>
      <c r="F62" s="144"/>
      <c r="G62" s="144"/>
      <c r="H62" s="144"/>
      <c r="I62" s="144"/>
      <c r="J62" s="145">
        <f>J92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841</v>
      </c>
      <c r="E63" s="144"/>
      <c r="F63" s="144"/>
      <c r="G63" s="144"/>
      <c r="H63" s="144"/>
      <c r="I63" s="144"/>
      <c r="J63" s="145">
        <f>J113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842</v>
      </c>
      <c r="E64" s="144"/>
      <c r="F64" s="144"/>
      <c r="G64" s="144"/>
      <c r="H64" s="144"/>
      <c r="I64" s="144"/>
      <c r="J64" s="145">
        <f>J141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843</v>
      </c>
      <c r="E65" s="144"/>
      <c r="F65" s="144"/>
      <c r="G65" s="144"/>
      <c r="H65" s="144"/>
      <c r="I65" s="144"/>
      <c r="J65" s="145">
        <f>J149</f>
        <v>0</v>
      </c>
      <c r="K65" s="142"/>
      <c r="L65" s="146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4" t="s">
        <v>131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16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69" t="str">
        <f>E7</f>
        <v>Modernizace hlavního přepojovače</v>
      </c>
      <c r="F75" s="370"/>
      <c r="G75" s="370"/>
      <c r="H75" s="370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109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22" t="str">
        <f>E9</f>
        <v>05 - Silnoproud</v>
      </c>
      <c r="F77" s="371"/>
      <c r="G77" s="371"/>
      <c r="H77" s="371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F12</f>
        <v>Český rozhlas 385/13, Praha 2</v>
      </c>
      <c r="G79" s="37"/>
      <c r="H79" s="37"/>
      <c r="I79" s="30" t="s">
        <v>23</v>
      </c>
      <c r="J79" s="60" t="str">
        <f>IF(J12="","",J12)</f>
        <v>4. 5. 2025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7" customHeight="1">
      <c r="A81" s="35"/>
      <c r="B81" s="36"/>
      <c r="C81" s="30" t="s">
        <v>25</v>
      </c>
      <c r="D81" s="37"/>
      <c r="E81" s="37"/>
      <c r="F81" s="28" t="str">
        <f>E15</f>
        <v>Český rozhlas Vinohradská 1409/12, Praha 2</v>
      </c>
      <c r="G81" s="37"/>
      <c r="H81" s="37"/>
      <c r="I81" s="30" t="s">
        <v>31</v>
      </c>
      <c r="J81" s="33" t="str">
        <f>E21</f>
        <v>Ing. Jaroslav Borovička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29</v>
      </c>
      <c r="D82" s="37"/>
      <c r="E82" s="37"/>
      <c r="F82" s="28" t="str">
        <f>IF(E18="","",E18)</f>
        <v>Vyplň údaj</v>
      </c>
      <c r="G82" s="37"/>
      <c r="H82" s="37"/>
      <c r="I82" s="30" t="s">
        <v>34</v>
      </c>
      <c r="J82" s="33" t="str">
        <f>E24</f>
        <v>Ing. Milan Dušek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11" customFormat="1" ht="29.25" customHeight="1">
      <c r="A84" s="147"/>
      <c r="B84" s="148"/>
      <c r="C84" s="149" t="s">
        <v>132</v>
      </c>
      <c r="D84" s="150" t="s">
        <v>57</v>
      </c>
      <c r="E84" s="150" t="s">
        <v>53</v>
      </c>
      <c r="F84" s="150" t="s">
        <v>54</v>
      </c>
      <c r="G84" s="150" t="s">
        <v>133</v>
      </c>
      <c r="H84" s="150" t="s">
        <v>134</v>
      </c>
      <c r="I84" s="150" t="s">
        <v>135</v>
      </c>
      <c r="J84" s="150" t="s">
        <v>113</v>
      </c>
      <c r="K84" s="151" t="s">
        <v>136</v>
      </c>
      <c r="L84" s="152"/>
      <c r="M84" s="69" t="s">
        <v>19</v>
      </c>
      <c r="N84" s="70" t="s">
        <v>42</v>
      </c>
      <c r="O84" s="70" t="s">
        <v>137</v>
      </c>
      <c r="P84" s="70" t="s">
        <v>138</v>
      </c>
      <c r="Q84" s="70" t="s">
        <v>139</v>
      </c>
      <c r="R84" s="70" t="s">
        <v>140</v>
      </c>
      <c r="S84" s="70" t="s">
        <v>141</v>
      </c>
      <c r="T84" s="71" t="s">
        <v>142</v>
      </c>
      <c r="U84" s="147"/>
      <c r="V84" s="147"/>
      <c r="W84" s="147"/>
      <c r="X84" s="147"/>
      <c r="Y84" s="147"/>
      <c r="Z84" s="147"/>
      <c r="AA84" s="147"/>
      <c r="AB84" s="147"/>
      <c r="AC84" s="147"/>
      <c r="AD84" s="147"/>
      <c r="AE84" s="147"/>
    </row>
    <row r="85" spans="1:65" s="2" customFormat="1" ht="22.9" customHeight="1">
      <c r="A85" s="35"/>
      <c r="B85" s="36"/>
      <c r="C85" s="76" t="s">
        <v>143</v>
      </c>
      <c r="D85" s="37"/>
      <c r="E85" s="37"/>
      <c r="F85" s="37"/>
      <c r="G85" s="37"/>
      <c r="H85" s="37"/>
      <c r="I85" s="37"/>
      <c r="J85" s="153">
        <f>BK85</f>
        <v>0</v>
      </c>
      <c r="K85" s="37"/>
      <c r="L85" s="40"/>
      <c r="M85" s="72"/>
      <c r="N85" s="154"/>
      <c r="O85" s="73"/>
      <c r="P85" s="155">
        <f>P86</f>
        <v>0</v>
      </c>
      <c r="Q85" s="73"/>
      <c r="R85" s="155">
        <f>R86</f>
        <v>0</v>
      </c>
      <c r="S85" s="73"/>
      <c r="T85" s="156">
        <f>T86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71</v>
      </c>
      <c r="AU85" s="18" t="s">
        <v>114</v>
      </c>
      <c r="BK85" s="157">
        <f>BK86</f>
        <v>0</v>
      </c>
    </row>
    <row r="86" spans="1:65" s="12" customFormat="1" ht="25.9" customHeight="1">
      <c r="B86" s="158"/>
      <c r="C86" s="159"/>
      <c r="D86" s="160" t="s">
        <v>71</v>
      </c>
      <c r="E86" s="161" t="s">
        <v>311</v>
      </c>
      <c r="F86" s="161" t="s">
        <v>312</v>
      </c>
      <c r="G86" s="159"/>
      <c r="H86" s="159"/>
      <c r="I86" s="162"/>
      <c r="J86" s="163">
        <f>BK86</f>
        <v>0</v>
      </c>
      <c r="K86" s="159"/>
      <c r="L86" s="164"/>
      <c r="M86" s="165"/>
      <c r="N86" s="166"/>
      <c r="O86" s="166"/>
      <c r="P86" s="167">
        <f>P87+P92+P113+P141+P149</f>
        <v>0</v>
      </c>
      <c r="Q86" s="166"/>
      <c r="R86" s="167">
        <f>R87+R92+R113+R141+R149</f>
        <v>0</v>
      </c>
      <c r="S86" s="166"/>
      <c r="T86" s="168">
        <f>T87+T92+T113+T141+T149</f>
        <v>0</v>
      </c>
      <c r="AR86" s="169" t="s">
        <v>82</v>
      </c>
      <c r="AT86" s="170" t="s">
        <v>71</v>
      </c>
      <c r="AU86" s="170" t="s">
        <v>72</v>
      </c>
      <c r="AY86" s="169" t="s">
        <v>146</v>
      </c>
      <c r="BK86" s="171">
        <f>BK87+BK92+BK113+BK141+BK149</f>
        <v>0</v>
      </c>
    </row>
    <row r="87" spans="1:65" s="12" customFormat="1" ht="22.9" customHeight="1">
      <c r="B87" s="158"/>
      <c r="C87" s="159"/>
      <c r="D87" s="160" t="s">
        <v>71</v>
      </c>
      <c r="E87" s="172" t="s">
        <v>844</v>
      </c>
      <c r="F87" s="172" t="s">
        <v>845</v>
      </c>
      <c r="G87" s="159"/>
      <c r="H87" s="159"/>
      <c r="I87" s="162"/>
      <c r="J87" s="173">
        <f>BK87</f>
        <v>0</v>
      </c>
      <c r="K87" s="159"/>
      <c r="L87" s="164"/>
      <c r="M87" s="165"/>
      <c r="N87" s="166"/>
      <c r="O87" s="166"/>
      <c r="P87" s="167">
        <f>SUM(P88:P91)</f>
        <v>0</v>
      </c>
      <c r="Q87" s="166"/>
      <c r="R87" s="167">
        <f>SUM(R88:R91)</f>
        <v>0</v>
      </c>
      <c r="S87" s="166"/>
      <c r="T87" s="168">
        <f>SUM(T88:T91)</f>
        <v>0</v>
      </c>
      <c r="AR87" s="169" t="s">
        <v>80</v>
      </c>
      <c r="AT87" s="170" t="s">
        <v>71</v>
      </c>
      <c r="AU87" s="170" t="s">
        <v>80</v>
      </c>
      <c r="AY87" s="169" t="s">
        <v>146</v>
      </c>
      <c r="BK87" s="171">
        <f>SUM(BK88:BK91)</f>
        <v>0</v>
      </c>
    </row>
    <row r="88" spans="1:65" s="2" customFormat="1" ht="16.5" customHeight="1">
      <c r="A88" s="35"/>
      <c r="B88" s="36"/>
      <c r="C88" s="174" t="s">
        <v>80</v>
      </c>
      <c r="D88" s="174" t="s">
        <v>148</v>
      </c>
      <c r="E88" s="175" t="s">
        <v>80</v>
      </c>
      <c r="F88" s="176" t="s">
        <v>846</v>
      </c>
      <c r="G88" s="177" t="s">
        <v>510</v>
      </c>
      <c r="H88" s="178">
        <v>1</v>
      </c>
      <c r="I88" s="179"/>
      <c r="J88" s="180">
        <f>ROUND(I88*H88,2)</f>
        <v>0</v>
      </c>
      <c r="K88" s="176" t="s">
        <v>19</v>
      </c>
      <c r="L88" s="40"/>
      <c r="M88" s="181" t="s">
        <v>19</v>
      </c>
      <c r="N88" s="182" t="s">
        <v>43</v>
      </c>
      <c r="O88" s="65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218</v>
      </c>
      <c r="AT88" s="185" t="s">
        <v>148</v>
      </c>
      <c r="AU88" s="185" t="s">
        <v>82</v>
      </c>
      <c r="AY88" s="18" t="s">
        <v>146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8" t="s">
        <v>80</v>
      </c>
      <c r="BK88" s="186">
        <f>ROUND(I88*H88,2)</f>
        <v>0</v>
      </c>
      <c r="BL88" s="18" t="s">
        <v>218</v>
      </c>
      <c r="BM88" s="185" t="s">
        <v>82</v>
      </c>
    </row>
    <row r="89" spans="1:65" s="2" customFormat="1" ht="16.5" customHeight="1">
      <c r="A89" s="35"/>
      <c r="B89" s="36"/>
      <c r="C89" s="174" t="s">
        <v>82</v>
      </c>
      <c r="D89" s="174" t="s">
        <v>148</v>
      </c>
      <c r="E89" s="175" t="s">
        <v>82</v>
      </c>
      <c r="F89" s="176" t="s">
        <v>847</v>
      </c>
      <c r="G89" s="177" t="s">
        <v>510</v>
      </c>
      <c r="H89" s="178">
        <v>1</v>
      </c>
      <c r="I89" s="179"/>
      <c r="J89" s="180">
        <f>ROUND(I89*H89,2)</f>
        <v>0</v>
      </c>
      <c r="K89" s="176" t="s">
        <v>19</v>
      </c>
      <c r="L89" s="40"/>
      <c r="M89" s="181" t="s">
        <v>19</v>
      </c>
      <c r="N89" s="182" t="s">
        <v>43</v>
      </c>
      <c r="O89" s="65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218</v>
      </c>
      <c r="AT89" s="185" t="s">
        <v>148</v>
      </c>
      <c r="AU89" s="185" t="s">
        <v>82</v>
      </c>
      <c r="AY89" s="18" t="s">
        <v>146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8" t="s">
        <v>80</v>
      </c>
      <c r="BK89" s="186">
        <f>ROUND(I89*H89,2)</f>
        <v>0</v>
      </c>
      <c r="BL89" s="18" t="s">
        <v>218</v>
      </c>
      <c r="BM89" s="185" t="s">
        <v>153</v>
      </c>
    </row>
    <row r="90" spans="1:65" s="2" customFormat="1" ht="16.5" customHeight="1">
      <c r="A90" s="35"/>
      <c r="B90" s="36"/>
      <c r="C90" s="174" t="s">
        <v>166</v>
      </c>
      <c r="D90" s="174" t="s">
        <v>148</v>
      </c>
      <c r="E90" s="175" t="s">
        <v>166</v>
      </c>
      <c r="F90" s="176" t="s">
        <v>848</v>
      </c>
      <c r="G90" s="177" t="s">
        <v>510</v>
      </c>
      <c r="H90" s="178">
        <v>1</v>
      </c>
      <c r="I90" s="179"/>
      <c r="J90" s="180">
        <f>ROUND(I90*H90,2)</f>
        <v>0</v>
      </c>
      <c r="K90" s="176" t="s">
        <v>19</v>
      </c>
      <c r="L90" s="40"/>
      <c r="M90" s="181" t="s">
        <v>19</v>
      </c>
      <c r="N90" s="182" t="s">
        <v>43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218</v>
      </c>
      <c r="AT90" s="185" t="s">
        <v>148</v>
      </c>
      <c r="AU90" s="185" t="s">
        <v>82</v>
      </c>
      <c r="AY90" s="18" t="s">
        <v>146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80</v>
      </c>
      <c r="BK90" s="186">
        <f>ROUND(I90*H90,2)</f>
        <v>0</v>
      </c>
      <c r="BL90" s="18" t="s">
        <v>218</v>
      </c>
      <c r="BM90" s="185" t="s">
        <v>159</v>
      </c>
    </row>
    <row r="91" spans="1:65" s="2" customFormat="1" ht="16.5" customHeight="1">
      <c r="A91" s="35"/>
      <c r="B91" s="36"/>
      <c r="C91" s="174" t="s">
        <v>153</v>
      </c>
      <c r="D91" s="174" t="s">
        <v>148</v>
      </c>
      <c r="E91" s="175" t="s">
        <v>153</v>
      </c>
      <c r="F91" s="176" t="s">
        <v>849</v>
      </c>
      <c r="G91" s="177" t="s">
        <v>510</v>
      </c>
      <c r="H91" s="178">
        <v>1</v>
      </c>
      <c r="I91" s="179"/>
      <c r="J91" s="180">
        <f>ROUND(I91*H91,2)</f>
        <v>0</v>
      </c>
      <c r="K91" s="176" t="s">
        <v>19</v>
      </c>
      <c r="L91" s="40"/>
      <c r="M91" s="181" t="s">
        <v>19</v>
      </c>
      <c r="N91" s="182" t="s">
        <v>43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218</v>
      </c>
      <c r="AT91" s="185" t="s">
        <v>148</v>
      </c>
      <c r="AU91" s="185" t="s">
        <v>82</v>
      </c>
      <c r="AY91" s="18" t="s">
        <v>146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80</v>
      </c>
      <c r="BK91" s="186">
        <f>ROUND(I91*H91,2)</f>
        <v>0</v>
      </c>
      <c r="BL91" s="18" t="s">
        <v>218</v>
      </c>
      <c r="BM91" s="185" t="s">
        <v>187</v>
      </c>
    </row>
    <row r="92" spans="1:65" s="12" customFormat="1" ht="22.9" customHeight="1">
      <c r="B92" s="158"/>
      <c r="C92" s="159"/>
      <c r="D92" s="160" t="s">
        <v>71</v>
      </c>
      <c r="E92" s="172" t="s">
        <v>850</v>
      </c>
      <c r="F92" s="172" t="s">
        <v>851</v>
      </c>
      <c r="G92" s="159"/>
      <c r="H92" s="159"/>
      <c r="I92" s="162"/>
      <c r="J92" s="173">
        <f>BK92</f>
        <v>0</v>
      </c>
      <c r="K92" s="159"/>
      <c r="L92" s="164"/>
      <c r="M92" s="165"/>
      <c r="N92" s="166"/>
      <c r="O92" s="166"/>
      <c r="P92" s="167">
        <f>SUM(P93:P112)</f>
        <v>0</v>
      </c>
      <c r="Q92" s="166"/>
      <c r="R92" s="167">
        <f>SUM(R93:R112)</f>
        <v>0</v>
      </c>
      <c r="S92" s="166"/>
      <c r="T92" s="168">
        <f>SUM(T93:T112)</f>
        <v>0</v>
      </c>
      <c r="AR92" s="169" t="s">
        <v>80</v>
      </c>
      <c r="AT92" s="170" t="s">
        <v>71</v>
      </c>
      <c r="AU92" s="170" t="s">
        <v>80</v>
      </c>
      <c r="AY92" s="169" t="s">
        <v>146</v>
      </c>
      <c r="BK92" s="171">
        <f>SUM(BK93:BK112)</f>
        <v>0</v>
      </c>
    </row>
    <row r="93" spans="1:65" s="2" customFormat="1" ht="16.5" customHeight="1">
      <c r="A93" s="35"/>
      <c r="B93" s="36"/>
      <c r="C93" s="174" t="s">
        <v>177</v>
      </c>
      <c r="D93" s="174" t="s">
        <v>148</v>
      </c>
      <c r="E93" s="175" t="s">
        <v>852</v>
      </c>
      <c r="F93" s="176" t="s">
        <v>853</v>
      </c>
      <c r="G93" s="177" t="s">
        <v>230</v>
      </c>
      <c r="H93" s="178">
        <v>975</v>
      </c>
      <c r="I93" s="179"/>
      <c r="J93" s="180">
        <f t="shared" ref="J93:J112" si="0">ROUND(I93*H93,2)</f>
        <v>0</v>
      </c>
      <c r="K93" s="176" t="s">
        <v>19</v>
      </c>
      <c r="L93" s="40"/>
      <c r="M93" s="181" t="s">
        <v>19</v>
      </c>
      <c r="N93" s="182" t="s">
        <v>43</v>
      </c>
      <c r="O93" s="65"/>
      <c r="P93" s="183">
        <f t="shared" ref="P93:P112" si="1">O93*H93</f>
        <v>0</v>
      </c>
      <c r="Q93" s="183">
        <v>0</v>
      </c>
      <c r="R93" s="183">
        <f t="shared" ref="R93:R112" si="2">Q93*H93</f>
        <v>0</v>
      </c>
      <c r="S93" s="183">
        <v>0</v>
      </c>
      <c r="T93" s="184">
        <f t="shared" ref="T93:T112" si="3"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218</v>
      </c>
      <c r="AT93" s="185" t="s">
        <v>148</v>
      </c>
      <c r="AU93" s="185" t="s">
        <v>82</v>
      </c>
      <c r="AY93" s="18" t="s">
        <v>146</v>
      </c>
      <c r="BE93" s="186">
        <f t="shared" ref="BE93:BE112" si="4">IF(N93="základní",J93,0)</f>
        <v>0</v>
      </c>
      <c r="BF93" s="186">
        <f t="shared" ref="BF93:BF112" si="5">IF(N93="snížená",J93,0)</f>
        <v>0</v>
      </c>
      <c r="BG93" s="186">
        <f t="shared" ref="BG93:BG112" si="6">IF(N93="zákl. přenesená",J93,0)</f>
        <v>0</v>
      </c>
      <c r="BH93" s="186">
        <f t="shared" ref="BH93:BH112" si="7">IF(N93="sníž. přenesená",J93,0)</f>
        <v>0</v>
      </c>
      <c r="BI93" s="186">
        <f t="shared" ref="BI93:BI112" si="8">IF(N93="nulová",J93,0)</f>
        <v>0</v>
      </c>
      <c r="BJ93" s="18" t="s">
        <v>80</v>
      </c>
      <c r="BK93" s="186">
        <f t="shared" ref="BK93:BK112" si="9">ROUND(I93*H93,2)</f>
        <v>0</v>
      </c>
      <c r="BL93" s="18" t="s">
        <v>218</v>
      </c>
      <c r="BM93" s="185" t="s">
        <v>209</v>
      </c>
    </row>
    <row r="94" spans="1:65" s="2" customFormat="1" ht="16.5" customHeight="1">
      <c r="A94" s="35"/>
      <c r="B94" s="36"/>
      <c r="C94" s="174" t="s">
        <v>159</v>
      </c>
      <c r="D94" s="174" t="s">
        <v>148</v>
      </c>
      <c r="E94" s="175" t="s">
        <v>854</v>
      </c>
      <c r="F94" s="176" t="s">
        <v>855</v>
      </c>
      <c r="G94" s="177" t="s">
        <v>230</v>
      </c>
      <c r="H94" s="178">
        <v>110</v>
      </c>
      <c r="I94" s="179"/>
      <c r="J94" s="180">
        <f t="shared" si="0"/>
        <v>0</v>
      </c>
      <c r="K94" s="176" t="s">
        <v>19</v>
      </c>
      <c r="L94" s="40"/>
      <c r="M94" s="181" t="s">
        <v>19</v>
      </c>
      <c r="N94" s="182" t="s">
        <v>43</v>
      </c>
      <c r="O94" s="65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218</v>
      </c>
      <c r="AT94" s="185" t="s">
        <v>148</v>
      </c>
      <c r="AU94" s="185" t="s">
        <v>82</v>
      </c>
      <c r="AY94" s="18" t="s">
        <v>146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80</v>
      </c>
      <c r="BK94" s="186">
        <f t="shared" si="9"/>
        <v>0</v>
      </c>
      <c r="BL94" s="18" t="s">
        <v>218</v>
      </c>
      <c r="BM94" s="185" t="s">
        <v>8</v>
      </c>
    </row>
    <row r="95" spans="1:65" s="2" customFormat="1" ht="16.5" customHeight="1">
      <c r="A95" s="35"/>
      <c r="B95" s="36"/>
      <c r="C95" s="174" t="s">
        <v>192</v>
      </c>
      <c r="D95" s="174" t="s">
        <v>148</v>
      </c>
      <c r="E95" s="175" t="s">
        <v>856</v>
      </c>
      <c r="F95" s="176" t="s">
        <v>857</v>
      </c>
      <c r="G95" s="177" t="s">
        <v>230</v>
      </c>
      <c r="H95" s="178">
        <v>210</v>
      </c>
      <c r="I95" s="179"/>
      <c r="J95" s="180">
        <f t="shared" si="0"/>
        <v>0</v>
      </c>
      <c r="K95" s="176" t="s">
        <v>19</v>
      </c>
      <c r="L95" s="40"/>
      <c r="M95" s="181" t="s">
        <v>19</v>
      </c>
      <c r="N95" s="182" t="s">
        <v>43</v>
      </c>
      <c r="O95" s="65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218</v>
      </c>
      <c r="AT95" s="185" t="s">
        <v>148</v>
      </c>
      <c r="AU95" s="185" t="s">
        <v>82</v>
      </c>
      <c r="AY95" s="18" t="s">
        <v>146</v>
      </c>
      <c r="BE95" s="186">
        <f t="shared" si="4"/>
        <v>0</v>
      </c>
      <c r="BF95" s="186">
        <f t="shared" si="5"/>
        <v>0</v>
      </c>
      <c r="BG95" s="186">
        <f t="shared" si="6"/>
        <v>0</v>
      </c>
      <c r="BH95" s="186">
        <f t="shared" si="7"/>
        <v>0</v>
      </c>
      <c r="BI95" s="186">
        <f t="shared" si="8"/>
        <v>0</v>
      </c>
      <c r="BJ95" s="18" t="s">
        <v>80</v>
      </c>
      <c r="BK95" s="186">
        <f t="shared" si="9"/>
        <v>0</v>
      </c>
      <c r="BL95" s="18" t="s">
        <v>218</v>
      </c>
      <c r="BM95" s="185" t="s">
        <v>234</v>
      </c>
    </row>
    <row r="96" spans="1:65" s="2" customFormat="1" ht="16.5" customHeight="1">
      <c r="A96" s="35"/>
      <c r="B96" s="36"/>
      <c r="C96" s="174" t="s">
        <v>187</v>
      </c>
      <c r="D96" s="174" t="s">
        <v>148</v>
      </c>
      <c r="E96" s="175" t="s">
        <v>858</v>
      </c>
      <c r="F96" s="176" t="s">
        <v>859</v>
      </c>
      <c r="G96" s="177" t="s">
        <v>230</v>
      </c>
      <c r="H96" s="178">
        <v>90</v>
      </c>
      <c r="I96" s="179"/>
      <c r="J96" s="180">
        <f t="shared" si="0"/>
        <v>0</v>
      </c>
      <c r="K96" s="176" t="s">
        <v>19</v>
      </c>
      <c r="L96" s="40"/>
      <c r="M96" s="181" t="s">
        <v>19</v>
      </c>
      <c r="N96" s="182" t="s">
        <v>43</v>
      </c>
      <c r="O96" s="65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218</v>
      </c>
      <c r="AT96" s="185" t="s">
        <v>148</v>
      </c>
      <c r="AU96" s="185" t="s">
        <v>82</v>
      </c>
      <c r="AY96" s="18" t="s">
        <v>146</v>
      </c>
      <c r="BE96" s="186">
        <f t="shared" si="4"/>
        <v>0</v>
      </c>
      <c r="BF96" s="186">
        <f t="shared" si="5"/>
        <v>0</v>
      </c>
      <c r="BG96" s="186">
        <f t="shared" si="6"/>
        <v>0</v>
      </c>
      <c r="BH96" s="186">
        <f t="shared" si="7"/>
        <v>0</v>
      </c>
      <c r="BI96" s="186">
        <f t="shared" si="8"/>
        <v>0</v>
      </c>
      <c r="BJ96" s="18" t="s">
        <v>80</v>
      </c>
      <c r="BK96" s="186">
        <f t="shared" si="9"/>
        <v>0</v>
      </c>
      <c r="BL96" s="18" t="s">
        <v>218</v>
      </c>
      <c r="BM96" s="185" t="s">
        <v>218</v>
      </c>
    </row>
    <row r="97" spans="1:65" s="2" customFormat="1" ht="16.5" customHeight="1">
      <c r="A97" s="35"/>
      <c r="B97" s="36"/>
      <c r="C97" s="174" t="s">
        <v>190</v>
      </c>
      <c r="D97" s="174" t="s">
        <v>148</v>
      </c>
      <c r="E97" s="175" t="s">
        <v>177</v>
      </c>
      <c r="F97" s="176" t="s">
        <v>860</v>
      </c>
      <c r="G97" s="177" t="s">
        <v>230</v>
      </c>
      <c r="H97" s="178">
        <v>60</v>
      </c>
      <c r="I97" s="179"/>
      <c r="J97" s="180">
        <f t="shared" si="0"/>
        <v>0</v>
      </c>
      <c r="K97" s="176" t="s">
        <v>19</v>
      </c>
      <c r="L97" s="40"/>
      <c r="M97" s="181" t="s">
        <v>19</v>
      </c>
      <c r="N97" s="182" t="s">
        <v>43</v>
      </c>
      <c r="O97" s="65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218</v>
      </c>
      <c r="AT97" s="185" t="s">
        <v>148</v>
      </c>
      <c r="AU97" s="185" t="s">
        <v>82</v>
      </c>
      <c r="AY97" s="18" t="s">
        <v>146</v>
      </c>
      <c r="BE97" s="186">
        <f t="shared" si="4"/>
        <v>0</v>
      </c>
      <c r="BF97" s="186">
        <f t="shared" si="5"/>
        <v>0</v>
      </c>
      <c r="BG97" s="186">
        <f t="shared" si="6"/>
        <v>0</v>
      </c>
      <c r="BH97" s="186">
        <f t="shared" si="7"/>
        <v>0</v>
      </c>
      <c r="BI97" s="186">
        <f t="shared" si="8"/>
        <v>0</v>
      </c>
      <c r="BJ97" s="18" t="s">
        <v>80</v>
      </c>
      <c r="BK97" s="186">
        <f t="shared" si="9"/>
        <v>0</v>
      </c>
      <c r="BL97" s="18" t="s">
        <v>218</v>
      </c>
      <c r="BM97" s="185" t="s">
        <v>261</v>
      </c>
    </row>
    <row r="98" spans="1:65" s="2" customFormat="1" ht="16.5" customHeight="1">
      <c r="A98" s="35"/>
      <c r="B98" s="36"/>
      <c r="C98" s="174" t="s">
        <v>209</v>
      </c>
      <c r="D98" s="174" t="s">
        <v>148</v>
      </c>
      <c r="E98" s="175" t="s">
        <v>159</v>
      </c>
      <c r="F98" s="176" t="s">
        <v>861</v>
      </c>
      <c r="G98" s="177" t="s">
        <v>230</v>
      </c>
      <c r="H98" s="178">
        <v>240</v>
      </c>
      <c r="I98" s="179"/>
      <c r="J98" s="180">
        <f t="shared" si="0"/>
        <v>0</v>
      </c>
      <c r="K98" s="176" t="s">
        <v>19</v>
      </c>
      <c r="L98" s="40"/>
      <c r="M98" s="181" t="s">
        <v>19</v>
      </c>
      <c r="N98" s="182" t="s">
        <v>43</v>
      </c>
      <c r="O98" s="65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218</v>
      </c>
      <c r="AT98" s="185" t="s">
        <v>148</v>
      </c>
      <c r="AU98" s="185" t="s">
        <v>82</v>
      </c>
      <c r="AY98" s="18" t="s">
        <v>146</v>
      </c>
      <c r="BE98" s="186">
        <f t="shared" si="4"/>
        <v>0</v>
      </c>
      <c r="BF98" s="186">
        <f t="shared" si="5"/>
        <v>0</v>
      </c>
      <c r="BG98" s="186">
        <f t="shared" si="6"/>
        <v>0</v>
      </c>
      <c r="BH98" s="186">
        <f t="shared" si="7"/>
        <v>0</v>
      </c>
      <c r="BI98" s="186">
        <f t="shared" si="8"/>
        <v>0</v>
      </c>
      <c r="BJ98" s="18" t="s">
        <v>80</v>
      </c>
      <c r="BK98" s="186">
        <f t="shared" si="9"/>
        <v>0</v>
      </c>
      <c r="BL98" s="18" t="s">
        <v>218</v>
      </c>
      <c r="BM98" s="185" t="s">
        <v>274</v>
      </c>
    </row>
    <row r="99" spans="1:65" s="2" customFormat="1" ht="16.5" customHeight="1">
      <c r="A99" s="35"/>
      <c r="B99" s="36"/>
      <c r="C99" s="174" t="s">
        <v>215</v>
      </c>
      <c r="D99" s="174" t="s">
        <v>148</v>
      </c>
      <c r="E99" s="175" t="s">
        <v>192</v>
      </c>
      <c r="F99" s="176" t="s">
        <v>862</v>
      </c>
      <c r="G99" s="177" t="s">
        <v>230</v>
      </c>
      <c r="H99" s="178">
        <v>130</v>
      </c>
      <c r="I99" s="179"/>
      <c r="J99" s="180">
        <f t="shared" si="0"/>
        <v>0</v>
      </c>
      <c r="K99" s="176" t="s">
        <v>19</v>
      </c>
      <c r="L99" s="40"/>
      <c r="M99" s="181" t="s">
        <v>19</v>
      </c>
      <c r="N99" s="182" t="s">
        <v>43</v>
      </c>
      <c r="O99" s="65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218</v>
      </c>
      <c r="AT99" s="185" t="s">
        <v>148</v>
      </c>
      <c r="AU99" s="185" t="s">
        <v>82</v>
      </c>
      <c r="AY99" s="18" t="s">
        <v>146</v>
      </c>
      <c r="BE99" s="186">
        <f t="shared" si="4"/>
        <v>0</v>
      </c>
      <c r="BF99" s="186">
        <f t="shared" si="5"/>
        <v>0</v>
      </c>
      <c r="BG99" s="186">
        <f t="shared" si="6"/>
        <v>0</v>
      </c>
      <c r="BH99" s="186">
        <f t="shared" si="7"/>
        <v>0</v>
      </c>
      <c r="BI99" s="186">
        <f t="shared" si="8"/>
        <v>0</v>
      </c>
      <c r="BJ99" s="18" t="s">
        <v>80</v>
      </c>
      <c r="BK99" s="186">
        <f t="shared" si="9"/>
        <v>0</v>
      </c>
      <c r="BL99" s="18" t="s">
        <v>218</v>
      </c>
      <c r="BM99" s="185" t="s">
        <v>284</v>
      </c>
    </row>
    <row r="100" spans="1:65" s="2" customFormat="1" ht="16.5" customHeight="1">
      <c r="A100" s="35"/>
      <c r="B100" s="36"/>
      <c r="C100" s="174" t="s">
        <v>8</v>
      </c>
      <c r="D100" s="174" t="s">
        <v>148</v>
      </c>
      <c r="E100" s="175" t="s">
        <v>187</v>
      </c>
      <c r="F100" s="176" t="s">
        <v>863</v>
      </c>
      <c r="G100" s="177" t="s">
        <v>230</v>
      </c>
      <c r="H100" s="178">
        <v>60</v>
      </c>
      <c r="I100" s="179"/>
      <c r="J100" s="180">
        <f t="shared" si="0"/>
        <v>0</v>
      </c>
      <c r="K100" s="176" t="s">
        <v>19</v>
      </c>
      <c r="L100" s="40"/>
      <c r="M100" s="181" t="s">
        <v>19</v>
      </c>
      <c r="N100" s="182" t="s">
        <v>43</v>
      </c>
      <c r="O100" s="65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218</v>
      </c>
      <c r="AT100" s="185" t="s">
        <v>148</v>
      </c>
      <c r="AU100" s="185" t="s">
        <v>82</v>
      </c>
      <c r="AY100" s="18" t="s">
        <v>146</v>
      </c>
      <c r="BE100" s="186">
        <f t="shared" si="4"/>
        <v>0</v>
      </c>
      <c r="BF100" s="186">
        <f t="shared" si="5"/>
        <v>0</v>
      </c>
      <c r="BG100" s="186">
        <f t="shared" si="6"/>
        <v>0</v>
      </c>
      <c r="BH100" s="186">
        <f t="shared" si="7"/>
        <v>0</v>
      </c>
      <c r="BI100" s="186">
        <f t="shared" si="8"/>
        <v>0</v>
      </c>
      <c r="BJ100" s="18" t="s">
        <v>80</v>
      </c>
      <c r="BK100" s="186">
        <f t="shared" si="9"/>
        <v>0</v>
      </c>
      <c r="BL100" s="18" t="s">
        <v>218</v>
      </c>
      <c r="BM100" s="185" t="s">
        <v>300</v>
      </c>
    </row>
    <row r="101" spans="1:65" s="2" customFormat="1" ht="16.5" customHeight="1">
      <c r="A101" s="35"/>
      <c r="B101" s="36"/>
      <c r="C101" s="174" t="s">
        <v>227</v>
      </c>
      <c r="D101" s="174" t="s">
        <v>148</v>
      </c>
      <c r="E101" s="175" t="s">
        <v>190</v>
      </c>
      <c r="F101" s="176" t="s">
        <v>864</v>
      </c>
      <c r="G101" s="177" t="s">
        <v>230</v>
      </c>
      <c r="H101" s="178">
        <v>110</v>
      </c>
      <c r="I101" s="179"/>
      <c r="J101" s="180">
        <f t="shared" si="0"/>
        <v>0</v>
      </c>
      <c r="K101" s="176" t="s">
        <v>19</v>
      </c>
      <c r="L101" s="40"/>
      <c r="M101" s="181" t="s">
        <v>19</v>
      </c>
      <c r="N101" s="182" t="s">
        <v>43</v>
      </c>
      <c r="O101" s="65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218</v>
      </c>
      <c r="AT101" s="185" t="s">
        <v>148</v>
      </c>
      <c r="AU101" s="185" t="s">
        <v>82</v>
      </c>
      <c r="AY101" s="18" t="s">
        <v>146</v>
      </c>
      <c r="BE101" s="186">
        <f t="shared" si="4"/>
        <v>0</v>
      </c>
      <c r="BF101" s="186">
        <f t="shared" si="5"/>
        <v>0</v>
      </c>
      <c r="BG101" s="186">
        <f t="shared" si="6"/>
        <v>0</v>
      </c>
      <c r="BH101" s="186">
        <f t="shared" si="7"/>
        <v>0</v>
      </c>
      <c r="BI101" s="186">
        <f t="shared" si="8"/>
        <v>0</v>
      </c>
      <c r="BJ101" s="18" t="s">
        <v>80</v>
      </c>
      <c r="BK101" s="186">
        <f t="shared" si="9"/>
        <v>0</v>
      </c>
      <c r="BL101" s="18" t="s">
        <v>218</v>
      </c>
      <c r="BM101" s="185" t="s">
        <v>313</v>
      </c>
    </row>
    <row r="102" spans="1:65" s="2" customFormat="1" ht="16.5" customHeight="1">
      <c r="A102" s="35"/>
      <c r="B102" s="36"/>
      <c r="C102" s="174" t="s">
        <v>234</v>
      </c>
      <c r="D102" s="174" t="s">
        <v>148</v>
      </c>
      <c r="E102" s="175" t="s">
        <v>209</v>
      </c>
      <c r="F102" s="176" t="s">
        <v>865</v>
      </c>
      <c r="G102" s="177" t="s">
        <v>230</v>
      </c>
      <c r="H102" s="178">
        <v>70</v>
      </c>
      <c r="I102" s="179"/>
      <c r="J102" s="180">
        <f t="shared" si="0"/>
        <v>0</v>
      </c>
      <c r="K102" s="176" t="s">
        <v>19</v>
      </c>
      <c r="L102" s="40"/>
      <c r="M102" s="181" t="s">
        <v>19</v>
      </c>
      <c r="N102" s="182" t="s">
        <v>43</v>
      </c>
      <c r="O102" s="65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218</v>
      </c>
      <c r="AT102" s="185" t="s">
        <v>148</v>
      </c>
      <c r="AU102" s="185" t="s">
        <v>82</v>
      </c>
      <c r="AY102" s="18" t="s">
        <v>146</v>
      </c>
      <c r="BE102" s="186">
        <f t="shared" si="4"/>
        <v>0</v>
      </c>
      <c r="BF102" s="186">
        <f t="shared" si="5"/>
        <v>0</v>
      </c>
      <c r="BG102" s="186">
        <f t="shared" si="6"/>
        <v>0</v>
      </c>
      <c r="BH102" s="186">
        <f t="shared" si="7"/>
        <v>0</v>
      </c>
      <c r="BI102" s="186">
        <f t="shared" si="8"/>
        <v>0</v>
      </c>
      <c r="BJ102" s="18" t="s">
        <v>80</v>
      </c>
      <c r="BK102" s="186">
        <f t="shared" si="9"/>
        <v>0</v>
      </c>
      <c r="BL102" s="18" t="s">
        <v>218</v>
      </c>
      <c r="BM102" s="185" t="s">
        <v>327</v>
      </c>
    </row>
    <row r="103" spans="1:65" s="2" customFormat="1" ht="16.5" customHeight="1">
      <c r="A103" s="35"/>
      <c r="B103" s="36"/>
      <c r="C103" s="174" t="s">
        <v>241</v>
      </c>
      <c r="D103" s="174" t="s">
        <v>148</v>
      </c>
      <c r="E103" s="175" t="s">
        <v>215</v>
      </c>
      <c r="F103" s="176" t="s">
        <v>866</v>
      </c>
      <c r="G103" s="177" t="s">
        <v>230</v>
      </c>
      <c r="H103" s="178">
        <v>25</v>
      </c>
      <c r="I103" s="179"/>
      <c r="J103" s="180">
        <f t="shared" si="0"/>
        <v>0</v>
      </c>
      <c r="K103" s="176" t="s">
        <v>19</v>
      </c>
      <c r="L103" s="40"/>
      <c r="M103" s="181" t="s">
        <v>19</v>
      </c>
      <c r="N103" s="182" t="s">
        <v>43</v>
      </c>
      <c r="O103" s="65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218</v>
      </c>
      <c r="AT103" s="185" t="s">
        <v>148</v>
      </c>
      <c r="AU103" s="185" t="s">
        <v>82</v>
      </c>
      <c r="AY103" s="18" t="s">
        <v>146</v>
      </c>
      <c r="BE103" s="186">
        <f t="shared" si="4"/>
        <v>0</v>
      </c>
      <c r="BF103" s="186">
        <f t="shared" si="5"/>
        <v>0</v>
      </c>
      <c r="BG103" s="186">
        <f t="shared" si="6"/>
        <v>0</v>
      </c>
      <c r="BH103" s="186">
        <f t="shared" si="7"/>
        <v>0</v>
      </c>
      <c r="BI103" s="186">
        <f t="shared" si="8"/>
        <v>0</v>
      </c>
      <c r="BJ103" s="18" t="s">
        <v>80</v>
      </c>
      <c r="BK103" s="186">
        <f t="shared" si="9"/>
        <v>0</v>
      </c>
      <c r="BL103" s="18" t="s">
        <v>218</v>
      </c>
      <c r="BM103" s="185" t="s">
        <v>338</v>
      </c>
    </row>
    <row r="104" spans="1:65" s="2" customFormat="1" ht="16.5" customHeight="1">
      <c r="A104" s="35"/>
      <c r="B104" s="36"/>
      <c r="C104" s="174" t="s">
        <v>218</v>
      </c>
      <c r="D104" s="174" t="s">
        <v>148</v>
      </c>
      <c r="E104" s="175" t="s">
        <v>8</v>
      </c>
      <c r="F104" s="176" t="s">
        <v>867</v>
      </c>
      <c r="G104" s="177" t="s">
        <v>230</v>
      </c>
      <c r="H104" s="178">
        <v>110</v>
      </c>
      <c r="I104" s="179"/>
      <c r="J104" s="180">
        <f t="shared" si="0"/>
        <v>0</v>
      </c>
      <c r="K104" s="176" t="s">
        <v>19</v>
      </c>
      <c r="L104" s="40"/>
      <c r="M104" s="181" t="s">
        <v>19</v>
      </c>
      <c r="N104" s="182" t="s">
        <v>43</v>
      </c>
      <c r="O104" s="65"/>
      <c r="P104" s="183">
        <f t="shared" si="1"/>
        <v>0</v>
      </c>
      <c r="Q104" s="183">
        <v>0</v>
      </c>
      <c r="R104" s="183">
        <f t="shared" si="2"/>
        <v>0</v>
      </c>
      <c r="S104" s="183">
        <v>0</v>
      </c>
      <c r="T104" s="184">
        <f t="shared" si="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218</v>
      </c>
      <c r="AT104" s="185" t="s">
        <v>148</v>
      </c>
      <c r="AU104" s="185" t="s">
        <v>82</v>
      </c>
      <c r="AY104" s="18" t="s">
        <v>146</v>
      </c>
      <c r="BE104" s="186">
        <f t="shared" si="4"/>
        <v>0</v>
      </c>
      <c r="BF104" s="186">
        <f t="shared" si="5"/>
        <v>0</v>
      </c>
      <c r="BG104" s="186">
        <f t="shared" si="6"/>
        <v>0</v>
      </c>
      <c r="BH104" s="186">
        <f t="shared" si="7"/>
        <v>0</v>
      </c>
      <c r="BI104" s="186">
        <f t="shared" si="8"/>
        <v>0</v>
      </c>
      <c r="BJ104" s="18" t="s">
        <v>80</v>
      </c>
      <c r="BK104" s="186">
        <f t="shared" si="9"/>
        <v>0</v>
      </c>
      <c r="BL104" s="18" t="s">
        <v>218</v>
      </c>
      <c r="BM104" s="185" t="s">
        <v>330</v>
      </c>
    </row>
    <row r="105" spans="1:65" s="2" customFormat="1" ht="16.5" customHeight="1">
      <c r="A105" s="35"/>
      <c r="B105" s="36"/>
      <c r="C105" s="174" t="s">
        <v>252</v>
      </c>
      <c r="D105" s="174" t="s">
        <v>148</v>
      </c>
      <c r="E105" s="175" t="s">
        <v>227</v>
      </c>
      <c r="F105" s="176" t="s">
        <v>868</v>
      </c>
      <c r="G105" s="177" t="s">
        <v>230</v>
      </c>
      <c r="H105" s="178">
        <v>110</v>
      </c>
      <c r="I105" s="179"/>
      <c r="J105" s="180">
        <f t="shared" si="0"/>
        <v>0</v>
      </c>
      <c r="K105" s="176" t="s">
        <v>19</v>
      </c>
      <c r="L105" s="40"/>
      <c r="M105" s="181" t="s">
        <v>19</v>
      </c>
      <c r="N105" s="182" t="s">
        <v>43</v>
      </c>
      <c r="O105" s="65"/>
      <c r="P105" s="183">
        <f t="shared" si="1"/>
        <v>0</v>
      </c>
      <c r="Q105" s="183">
        <v>0</v>
      </c>
      <c r="R105" s="183">
        <f t="shared" si="2"/>
        <v>0</v>
      </c>
      <c r="S105" s="183">
        <v>0</v>
      </c>
      <c r="T105" s="184">
        <f t="shared" si="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218</v>
      </c>
      <c r="AT105" s="185" t="s">
        <v>148</v>
      </c>
      <c r="AU105" s="185" t="s">
        <v>82</v>
      </c>
      <c r="AY105" s="18" t="s">
        <v>146</v>
      </c>
      <c r="BE105" s="186">
        <f t="shared" si="4"/>
        <v>0</v>
      </c>
      <c r="BF105" s="186">
        <f t="shared" si="5"/>
        <v>0</v>
      </c>
      <c r="BG105" s="186">
        <f t="shared" si="6"/>
        <v>0</v>
      </c>
      <c r="BH105" s="186">
        <f t="shared" si="7"/>
        <v>0</v>
      </c>
      <c r="BI105" s="186">
        <f t="shared" si="8"/>
        <v>0</v>
      </c>
      <c r="BJ105" s="18" t="s">
        <v>80</v>
      </c>
      <c r="BK105" s="186">
        <f t="shared" si="9"/>
        <v>0</v>
      </c>
      <c r="BL105" s="18" t="s">
        <v>218</v>
      </c>
      <c r="BM105" s="185" t="s">
        <v>367</v>
      </c>
    </row>
    <row r="106" spans="1:65" s="2" customFormat="1" ht="16.5" customHeight="1">
      <c r="A106" s="35"/>
      <c r="B106" s="36"/>
      <c r="C106" s="174" t="s">
        <v>261</v>
      </c>
      <c r="D106" s="174" t="s">
        <v>148</v>
      </c>
      <c r="E106" s="175" t="s">
        <v>234</v>
      </c>
      <c r="F106" s="176" t="s">
        <v>869</v>
      </c>
      <c r="G106" s="177" t="s">
        <v>230</v>
      </c>
      <c r="H106" s="178">
        <v>450</v>
      </c>
      <c r="I106" s="179"/>
      <c r="J106" s="180">
        <f t="shared" si="0"/>
        <v>0</v>
      </c>
      <c r="K106" s="176" t="s">
        <v>19</v>
      </c>
      <c r="L106" s="40"/>
      <c r="M106" s="181" t="s">
        <v>19</v>
      </c>
      <c r="N106" s="182" t="s">
        <v>43</v>
      </c>
      <c r="O106" s="65"/>
      <c r="P106" s="183">
        <f t="shared" si="1"/>
        <v>0</v>
      </c>
      <c r="Q106" s="183">
        <v>0</v>
      </c>
      <c r="R106" s="183">
        <f t="shared" si="2"/>
        <v>0</v>
      </c>
      <c r="S106" s="183">
        <v>0</v>
      </c>
      <c r="T106" s="184">
        <f t="shared" si="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218</v>
      </c>
      <c r="AT106" s="185" t="s">
        <v>148</v>
      </c>
      <c r="AU106" s="185" t="s">
        <v>82</v>
      </c>
      <c r="AY106" s="18" t="s">
        <v>146</v>
      </c>
      <c r="BE106" s="186">
        <f t="shared" si="4"/>
        <v>0</v>
      </c>
      <c r="BF106" s="186">
        <f t="shared" si="5"/>
        <v>0</v>
      </c>
      <c r="BG106" s="186">
        <f t="shared" si="6"/>
        <v>0</v>
      </c>
      <c r="BH106" s="186">
        <f t="shared" si="7"/>
        <v>0</v>
      </c>
      <c r="BI106" s="186">
        <f t="shared" si="8"/>
        <v>0</v>
      </c>
      <c r="BJ106" s="18" t="s">
        <v>80</v>
      </c>
      <c r="BK106" s="186">
        <f t="shared" si="9"/>
        <v>0</v>
      </c>
      <c r="BL106" s="18" t="s">
        <v>218</v>
      </c>
      <c r="BM106" s="185" t="s">
        <v>379</v>
      </c>
    </row>
    <row r="107" spans="1:65" s="2" customFormat="1" ht="16.5" customHeight="1">
      <c r="A107" s="35"/>
      <c r="B107" s="36"/>
      <c r="C107" s="174" t="s">
        <v>269</v>
      </c>
      <c r="D107" s="174" t="s">
        <v>148</v>
      </c>
      <c r="E107" s="175" t="s">
        <v>241</v>
      </c>
      <c r="F107" s="176" t="s">
        <v>870</v>
      </c>
      <c r="G107" s="177" t="s">
        <v>230</v>
      </c>
      <c r="H107" s="178">
        <v>7</v>
      </c>
      <c r="I107" s="179"/>
      <c r="J107" s="180">
        <f t="shared" si="0"/>
        <v>0</v>
      </c>
      <c r="K107" s="176" t="s">
        <v>19</v>
      </c>
      <c r="L107" s="40"/>
      <c r="M107" s="181" t="s">
        <v>19</v>
      </c>
      <c r="N107" s="182" t="s">
        <v>43</v>
      </c>
      <c r="O107" s="65"/>
      <c r="P107" s="183">
        <f t="shared" si="1"/>
        <v>0</v>
      </c>
      <c r="Q107" s="183">
        <v>0</v>
      </c>
      <c r="R107" s="183">
        <f t="shared" si="2"/>
        <v>0</v>
      </c>
      <c r="S107" s="183">
        <v>0</v>
      </c>
      <c r="T107" s="184">
        <f t="shared" si="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218</v>
      </c>
      <c r="AT107" s="185" t="s">
        <v>148</v>
      </c>
      <c r="AU107" s="185" t="s">
        <v>82</v>
      </c>
      <c r="AY107" s="18" t="s">
        <v>146</v>
      </c>
      <c r="BE107" s="186">
        <f t="shared" si="4"/>
        <v>0</v>
      </c>
      <c r="BF107" s="186">
        <f t="shared" si="5"/>
        <v>0</v>
      </c>
      <c r="BG107" s="186">
        <f t="shared" si="6"/>
        <v>0</v>
      </c>
      <c r="BH107" s="186">
        <f t="shared" si="7"/>
        <v>0</v>
      </c>
      <c r="BI107" s="186">
        <f t="shared" si="8"/>
        <v>0</v>
      </c>
      <c r="BJ107" s="18" t="s">
        <v>80</v>
      </c>
      <c r="BK107" s="186">
        <f t="shared" si="9"/>
        <v>0</v>
      </c>
      <c r="BL107" s="18" t="s">
        <v>218</v>
      </c>
      <c r="BM107" s="185" t="s">
        <v>392</v>
      </c>
    </row>
    <row r="108" spans="1:65" s="2" customFormat="1" ht="16.5" customHeight="1">
      <c r="A108" s="35"/>
      <c r="B108" s="36"/>
      <c r="C108" s="174" t="s">
        <v>274</v>
      </c>
      <c r="D108" s="174" t="s">
        <v>148</v>
      </c>
      <c r="E108" s="175" t="s">
        <v>218</v>
      </c>
      <c r="F108" s="176" t="s">
        <v>871</v>
      </c>
      <c r="G108" s="177" t="s">
        <v>230</v>
      </c>
      <c r="H108" s="178">
        <v>20</v>
      </c>
      <c r="I108" s="179"/>
      <c r="J108" s="180">
        <f t="shared" si="0"/>
        <v>0</v>
      </c>
      <c r="K108" s="176" t="s">
        <v>19</v>
      </c>
      <c r="L108" s="40"/>
      <c r="M108" s="181" t="s">
        <v>19</v>
      </c>
      <c r="N108" s="182" t="s">
        <v>43</v>
      </c>
      <c r="O108" s="65"/>
      <c r="P108" s="183">
        <f t="shared" si="1"/>
        <v>0</v>
      </c>
      <c r="Q108" s="183">
        <v>0</v>
      </c>
      <c r="R108" s="183">
        <f t="shared" si="2"/>
        <v>0</v>
      </c>
      <c r="S108" s="183">
        <v>0</v>
      </c>
      <c r="T108" s="184">
        <f t="shared" si="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218</v>
      </c>
      <c r="AT108" s="185" t="s">
        <v>148</v>
      </c>
      <c r="AU108" s="185" t="s">
        <v>82</v>
      </c>
      <c r="AY108" s="18" t="s">
        <v>146</v>
      </c>
      <c r="BE108" s="186">
        <f t="shared" si="4"/>
        <v>0</v>
      </c>
      <c r="BF108" s="186">
        <f t="shared" si="5"/>
        <v>0</v>
      </c>
      <c r="BG108" s="186">
        <f t="shared" si="6"/>
        <v>0</v>
      </c>
      <c r="BH108" s="186">
        <f t="shared" si="7"/>
        <v>0</v>
      </c>
      <c r="BI108" s="186">
        <f t="shared" si="8"/>
        <v>0</v>
      </c>
      <c r="BJ108" s="18" t="s">
        <v>80</v>
      </c>
      <c r="BK108" s="186">
        <f t="shared" si="9"/>
        <v>0</v>
      </c>
      <c r="BL108" s="18" t="s">
        <v>218</v>
      </c>
      <c r="BM108" s="185" t="s">
        <v>401</v>
      </c>
    </row>
    <row r="109" spans="1:65" s="2" customFormat="1" ht="16.5" customHeight="1">
      <c r="A109" s="35"/>
      <c r="B109" s="36"/>
      <c r="C109" s="174" t="s">
        <v>7</v>
      </c>
      <c r="D109" s="174" t="s">
        <v>148</v>
      </c>
      <c r="E109" s="175" t="s">
        <v>252</v>
      </c>
      <c r="F109" s="176" t="s">
        <v>872</v>
      </c>
      <c r="G109" s="177" t="s">
        <v>230</v>
      </c>
      <c r="H109" s="178">
        <v>5</v>
      </c>
      <c r="I109" s="179"/>
      <c r="J109" s="180">
        <f t="shared" si="0"/>
        <v>0</v>
      </c>
      <c r="K109" s="176" t="s">
        <v>19</v>
      </c>
      <c r="L109" s="40"/>
      <c r="M109" s="181" t="s">
        <v>19</v>
      </c>
      <c r="N109" s="182" t="s">
        <v>43</v>
      </c>
      <c r="O109" s="65"/>
      <c r="P109" s="183">
        <f t="shared" si="1"/>
        <v>0</v>
      </c>
      <c r="Q109" s="183">
        <v>0</v>
      </c>
      <c r="R109" s="183">
        <f t="shared" si="2"/>
        <v>0</v>
      </c>
      <c r="S109" s="183">
        <v>0</v>
      </c>
      <c r="T109" s="184">
        <f t="shared" si="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218</v>
      </c>
      <c r="AT109" s="185" t="s">
        <v>148</v>
      </c>
      <c r="AU109" s="185" t="s">
        <v>82</v>
      </c>
      <c r="AY109" s="18" t="s">
        <v>146</v>
      </c>
      <c r="BE109" s="186">
        <f t="shared" si="4"/>
        <v>0</v>
      </c>
      <c r="BF109" s="186">
        <f t="shared" si="5"/>
        <v>0</v>
      </c>
      <c r="BG109" s="186">
        <f t="shared" si="6"/>
        <v>0</v>
      </c>
      <c r="BH109" s="186">
        <f t="shared" si="7"/>
        <v>0</v>
      </c>
      <c r="BI109" s="186">
        <f t="shared" si="8"/>
        <v>0</v>
      </c>
      <c r="BJ109" s="18" t="s">
        <v>80</v>
      </c>
      <c r="BK109" s="186">
        <f t="shared" si="9"/>
        <v>0</v>
      </c>
      <c r="BL109" s="18" t="s">
        <v>218</v>
      </c>
      <c r="BM109" s="185" t="s">
        <v>413</v>
      </c>
    </row>
    <row r="110" spans="1:65" s="2" customFormat="1" ht="16.5" customHeight="1">
      <c r="A110" s="35"/>
      <c r="B110" s="36"/>
      <c r="C110" s="174" t="s">
        <v>284</v>
      </c>
      <c r="D110" s="174" t="s">
        <v>148</v>
      </c>
      <c r="E110" s="175" t="s">
        <v>261</v>
      </c>
      <c r="F110" s="176" t="s">
        <v>873</v>
      </c>
      <c r="G110" s="177" t="s">
        <v>230</v>
      </c>
      <c r="H110" s="178">
        <v>21</v>
      </c>
      <c r="I110" s="179"/>
      <c r="J110" s="180">
        <f t="shared" si="0"/>
        <v>0</v>
      </c>
      <c r="K110" s="176" t="s">
        <v>19</v>
      </c>
      <c r="L110" s="40"/>
      <c r="M110" s="181" t="s">
        <v>19</v>
      </c>
      <c r="N110" s="182" t="s">
        <v>43</v>
      </c>
      <c r="O110" s="65"/>
      <c r="P110" s="183">
        <f t="shared" si="1"/>
        <v>0</v>
      </c>
      <c r="Q110" s="183">
        <v>0</v>
      </c>
      <c r="R110" s="183">
        <f t="shared" si="2"/>
        <v>0</v>
      </c>
      <c r="S110" s="183">
        <v>0</v>
      </c>
      <c r="T110" s="184">
        <f t="shared" si="3"/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218</v>
      </c>
      <c r="AT110" s="185" t="s">
        <v>148</v>
      </c>
      <c r="AU110" s="185" t="s">
        <v>82</v>
      </c>
      <c r="AY110" s="18" t="s">
        <v>146</v>
      </c>
      <c r="BE110" s="186">
        <f t="shared" si="4"/>
        <v>0</v>
      </c>
      <c r="BF110" s="186">
        <f t="shared" si="5"/>
        <v>0</v>
      </c>
      <c r="BG110" s="186">
        <f t="shared" si="6"/>
        <v>0</v>
      </c>
      <c r="BH110" s="186">
        <f t="shared" si="7"/>
        <v>0</v>
      </c>
      <c r="BI110" s="186">
        <f t="shared" si="8"/>
        <v>0</v>
      </c>
      <c r="BJ110" s="18" t="s">
        <v>80</v>
      </c>
      <c r="BK110" s="186">
        <f t="shared" si="9"/>
        <v>0</v>
      </c>
      <c r="BL110" s="18" t="s">
        <v>218</v>
      </c>
      <c r="BM110" s="185" t="s">
        <v>427</v>
      </c>
    </row>
    <row r="111" spans="1:65" s="2" customFormat="1" ht="16.5" customHeight="1">
      <c r="A111" s="35"/>
      <c r="B111" s="36"/>
      <c r="C111" s="174" t="s">
        <v>290</v>
      </c>
      <c r="D111" s="174" t="s">
        <v>148</v>
      </c>
      <c r="E111" s="175" t="s">
        <v>269</v>
      </c>
      <c r="F111" s="176" t="s">
        <v>874</v>
      </c>
      <c r="G111" s="177" t="s">
        <v>230</v>
      </c>
      <c r="H111" s="178">
        <v>40</v>
      </c>
      <c r="I111" s="179"/>
      <c r="J111" s="180">
        <f t="shared" si="0"/>
        <v>0</v>
      </c>
      <c r="K111" s="176" t="s">
        <v>19</v>
      </c>
      <c r="L111" s="40"/>
      <c r="M111" s="181" t="s">
        <v>19</v>
      </c>
      <c r="N111" s="182" t="s">
        <v>43</v>
      </c>
      <c r="O111" s="65"/>
      <c r="P111" s="183">
        <f t="shared" si="1"/>
        <v>0</v>
      </c>
      <c r="Q111" s="183">
        <v>0</v>
      </c>
      <c r="R111" s="183">
        <f t="shared" si="2"/>
        <v>0</v>
      </c>
      <c r="S111" s="183">
        <v>0</v>
      </c>
      <c r="T111" s="184">
        <f t="shared" si="3"/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218</v>
      </c>
      <c r="AT111" s="185" t="s">
        <v>148</v>
      </c>
      <c r="AU111" s="185" t="s">
        <v>82</v>
      </c>
      <c r="AY111" s="18" t="s">
        <v>146</v>
      </c>
      <c r="BE111" s="186">
        <f t="shared" si="4"/>
        <v>0</v>
      </c>
      <c r="BF111" s="186">
        <f t="shared" si="5"/>
        <v>0</v>
      </c>
      <c r="BG111" s="186">
        <f t="shared" si="6"/>
        <v>0</v>
      </c>
      <c r="BH111" s="186">
        <f t="shared" si="7"/>
        <v>0</v>
      </c>
      <c r="BI111" s="186">
        <f t="shared" si="8"/>
        <v>0</v>
      </c>
      <c r="BJ111" s="18" t="s">
        <v>80</v>
      </c>
      <c r="BK111" s="186">
        <f t="shared" si="9"/>
        <v>0</v>
      </c>
      <c r="BL111" s="18" t="s">
        <v>218</v>
      </c>
      <c r="BM111" s="185" t="s">
        <v>437</v>
      </c>
    </row>
    <row r="112" spans="1:65" s="2" customFormat="1" ht="16.5" customHeight="1">
      <c r="A112" s="35"/>
      <c r="B112" s="36"/>
      <c r="C112" s="174" t="s">
        <v>300</v>
      </c>
      <c r="D112" s="174" t="s">
        <v>148</v>
      </c>
      <c r="E112" s="175" t="s">
        <v>274</v>
      </c>
      <c r="F112" s="176" t="s">
        <v>875</v>
      </c>
      <c r="G112" s="177" t="s">
        <v>230</v>
      </c>
      <c r="H112" s="178">
        <v>5</v>
      </c>
      <c r="I112" s="179"/>
      <c r="J112" s="180">
        <f t="shared" si="0"/>
        <v>0</v>
      </c>
      <c r="K112" s="176" t="s">
        <v>19</v>
      </c>
      <c r="L112" s="40"/>
      <c r="M112" s="181" t="s">
        <v>19</v>
      </c>
      <c r="N112" s="182" t="s">
        <v>43</v>
      </c>
      <c r="O112" s="65"/>
      <c r="P112" s="183">
        <f t="shared" si="1"/>
        <v>0</v>
      </c>
      <c r="Q112" s="183">
        <v>0</v>
      </c>
      <c r="R112" s="183">
        <f t="shared" si="2"/>
        <v>0</v>
      </c>
      <c r="S112" s="183">
        <v>0</v>
      </c>
      <c r="T112" s="184">
        <f t="shared" si="3"/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218</v>
      </c>
      <c r="AT112" s="185" t="s">
        <v>148</v>
      </c>
      <c r="AU112" s="185" t="s">
        <v>82</v>
      </c>
      <c r="AY112" s="18" t="s">
        <v>146</v>
      </c>
      <c r="BE112" s="186">
        <f t="shared" si="4"/>
        <v>0</v>
      </c>
      <c r="BF112" s="186">
        <f t="shared" si="5"/>
        <v>0</v>
      </c>
      <c r="BG112" s="186">
        <f t="shared" si="6"/>
        <v>0</v>
      </c>
      <c r="BH112" s="186">
        <f t="shared" si="7"/>
        <v>0</v>
      </c>
      <c r="BI112" s="186">
        <f t="shared" si="8"/>
        <v>0</v>
      </c>
      <c r="BJ112" s="18" t="s">
        <v>80</v>
      </c>
      <c r="BK112" s="186">
        <f t="shared" si="9"/>
        <v>0</v>
      </c>
      <c r="BL112" s="18" t="s">
        <v>218</v>
      </c>
      <c r="BM112" s="185" t="s">
        <v>446</v>
      </c>
    </row>
    <row r="113" spans="1:65" s="12" customFormat="1" ht="22.9" customHeight="1">
      <c r="B113" s="158"/>
      <c r="C113" s="159"/>
      <c r="D113" s="160" t="s">
        <v>71</v>
      </c>
      <c r="E113" s="172" t="s">
        <v>876</v>
      </c>
      <c r="F113" s="172" t="s">
        <v>877</v>
      </c>
      <c r="G113" s="159"/>
      <c r="H113" s="159"/>
      <c r="I113" s="162"/>
      <c r="J113" s="173">
        <f>BK113</f>
        <v>0</v>
      </c>
      <c r="K113" s="159"/>
      <c r="L113" s="164"/>
      <c r="M113" s="165"/>
      <c r="N113" s="166"/>
      <c r="O113" s="166"/>
      <c r="P113" s="167">
        <f>SUM(P114:P140)</f>
        <v>0</v>
      </c>
      <c r="Q113" s="166"/>
      <c r="R113" s="167">
        <f>SUM(R114:R140)</f>
        <v>0</v>
      </c>
      <c r="S113" s="166"/>
      <c r="T113" s="168">
        <f>SUM(T114:T140)</f>
        <v>0</v>
      </c>
      <c r="AR113" s="169" t="s">
        <v>80</v>
      </c>
      <c r="AT113" s="170" t="s">
        <v>71</v>
      </c>
      <c r="AU113" s="170" t="s">
        <v>80</v>
      </c>
      <c r="AY113" s="169" t="s">
        <v>146</v>
      </c>
      <c r="BK113" s="171">
        <f>SUM(BK114:BK140)</f>
        <v>0</v>
      </c>
    </row>
    <row r="114" spans="1:65" s="2" customFormat="1" ht="16.5" customHeight="1">
      <c r="A114" s="35"/>
      <c r="B114" s="36"/>
      <c r="C114" s="174" t="s">
        <v>306</v>
      </c>
      <c r="D114" s="174" t="s">
        <v>148</v>
      </c>
      <c r="E114" s="175" t="s">
        <v>878</v>
      </c>
      <c r="F114" s="176" t="s">
        <v>879</v>
      </c>
      <c r="G114" s="177" t="s">
        <v>510</v>
      </c>
      <c r="H114" s="178">
        <v>4</v>
      </c>
      <c r="I114" s="179"/>
      <c r="J114" s="180">
        <f t="shared" ref="J114:J140" si="10">ROUND(I114*H114,2)</f>
        <v>0</v>
      </c>
      <c r="K114" s="176" t="s">
        <v>19</v>
      </c>
      <c r="L114" s="40"/>
      <c r="M114" s="181" t="s">
        <v>19</v>
      </c>
      <c r="N114" s="182" t="s">
        <v>43</v>
      </c>
      <c r="O114" s="65"/>
      <c r="P114" s="183">
        <f t="shared" ref="P114:P140" si="11">O114*H114</f>
        <v>0</v>
      </c>
      <c r="Q114" s="183">
        <v>0</v>
      </c>
      <c r="R114" s="183">
        <f t="shared" ref="R114:R140" si="12">Q114*H114</f>
        <v>0</v>
      </c>
      <c r="S114" s="183">
        <v>0</v>
      </c>
      <c r="T114" s="184">
        <f t="shared" ref="T114:T140" si="13"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218</v>
      </c>
      <c r="AT114" s="185" t="s">
        <v>148</v>
      </c>
      <c r="AU114" s="185" t="s">
        <v>82</v>
      </c>
      <c r="AY114" s="18" t="s">
        <v>146</v>
      </c>
      <c r="BE114" s="186">
        <f t="shared" ref="BE114:BE140" si="14">IF(N114="základní",J114,0)</f>
        <v>0</v>
      </c>
      <c r="BF114" s="186">
        <f t="shared" ref="BF114:BF140" si="15">IF(N114="snížená",J114,0)</f>
        <v>0</v>
      </c>
      <c r="BG114" s="186">
        <f t="shared" ref="BG114:BG140" si="16">IF(N114="zákl. přenesená",J114,0)</f>
        <v>0</v>
      </c>
      <c r="BH114" s="186">
        <f t="shared" ref="BH114:BH140" si="17">IF(N114="sníž. přenesená",J114,0)</f>
        <v>0</v>
      </c>
      <c r="BI114" s="186">
        <f t="shared" ref="BI114:BI140" si="18">IF(N114="nulová",J114,0)</f>
        <v>0</v>
      </c>
      <c r="BJ114" s="18" t="s">
        <v>80</v>
      </c>
      <c r="BK114" s="186">
        <f t="shared" ref="BK114:BK140" si="19">ROUND(I114*H114,2)</f>
        <v>0</v>
      </c>
      <c r="BL114" s="18" t="s">
        <v>218</v>
      </c>
      <c r="BM114" s="185" t="s">
        <v>457</v>
      </c>
    </row>
    <row r="115" spans="1:65" s="2" customFormat="1" ht="16.5" customHeight="1">
      <c r="A115" s="35"/>
      <c r="B115" s="36"/>
      <c r="C115" s="174" t="s">
        <v>313</v>
      </c>
      <c r="D115" s="174" t="s">
        <v>148</v>
      </c>
      <c r="E115" s="175" t="s">
        <v>880</v>
      </c>
      <c r="F115" s="176" t="s">
        <v>881</v>
      </c>
      <c r="G115" s="177" t="s">
        <v>510</v>
      </c>
      <c r="H115" s="178">
        <v>1</v>
      </c>
      <c r="I115" s="179"/>
      <c r="J115" s="180">
        <f t="shared" si="10"/>
        <v>0</v>
      </c>
      <c r="K115" s="176" t="s">
        <v>19</v>
      </c>
      <c r="L115" s="40"/>
      <c r="M115" s="181" t="s">
        <v>19</v>
      </c>
      <c r="N115" s="182" t="s">
        <v>43</v>
      </c>
      <c r="O115" s="65"/>
      <c r="P115" s="183">
        <f t="shared" si="11"/>
        <v>0</v>
      </c>
      <c r="Q115" s="183">
        <v>0</v>
      </c>
      <c r="R115" s="183">
        <f t="shared" si="12"/>
        <v>0</v>
      </c>
      <c r="S115" s="183">
        <v>0</v>
      </c>
      <c r="T115" s="184">
        <f t="shared" si="13"/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218</v>
      </c>
      <c r="AT115" s="185" t="s">
        <v>148</v>
      </c>
      <c r="AU115" s="185" t="s">
        <v>82</v>
      </c>
      <c r="AY115" s="18" t="s">
        <v>146</v>
      </c>
      <c r="BE115" s="186">
        <f t="shared" si="14"/>
        <v>0</v>
      </c>
      <c r="BF115" s="186">
        <f t="shared" si="15"/>
        <v>0</v>
      </c>
      <c r="BG115" s="186">
        <f t="shared" si="16"/>
        <v>0</v>
      </c>
      <c r="BH115" s="186">
        <f t="shared" si="17"/>
        <v>0</v>
      </c>
      <c r="BI115" s="186">
        <f t="shared" si="18"/>
        <v>0</v>
      </c>
      <c r="BJ115" s="18" t="s">
        <v>80</v>
      </c>
      <c r="BK115" s="186">
        <f t="shared" si="19"/>
        <v>0</v>
      </c>
      <c r="BL115" s="18" t="s">
        <v>218</v>
      </c>
      <c r="BM115" s="185" t="s">
        <v>467</v>
      </c>
    </row>
    <row r="116" spans="1:65" s="2" customFormat="1" ht="16.5" customHeight="1">
      <c r="A116" s="35"/>
      <c r="B116" s="36"/>
      <c r="C116" s="174" t="s">
        <v>321</v>
      </c>
      <c r="D116" s="174" t="s">
        <v>148</v>
      </c>
      <c r="E116" s="175" t="s">
        <v>882</v>
      </c>
      <c r="F116" s="176" t="s">
        <v>883</v>
      </c>
      <c r="G116" s="177" t="s">
        <v>510</v>
      </c>
      <c r="H116" s="178">
        <v>4</v>
      </c>
      <c r="I116" s="179"/>
      <c r="J116" s="180">
        <f t="shared" si="10"/>
        <v>0</v>
      </c>
      <c r="K116" s="176" t="s">
        <v>19</v>
      </c>
      <c r="L116" s="40"/>
      <c r="M116" s="181" t="s">
        <v>19</v>
      </c>
      <c r="N116" s="182" t="s">
        <v>43</v>
      </c>
      <c r="O116" s="65"/>
      <c r="P116" s="183">
        <f t="shared" si="11"/>
        <v>0</v>
      </c>
      <c r="Q116" s="183">
        <v>0</v>
      </c>
      <c r="R116" s="183">
        <f t="shared" si="12"/>
        <v>0</v>
      </c>
      <c r="S116" s="183">
        <v>0</v>
      </c>
      <c r="T116" s="184">
        <f t="shared" si="13"/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218</v>
      </c>
      <c r="AT116" s="185" t="s">
        <v>148</v>
      </c>
      <c r="AU116" s="185" t="s">
        <v>82</v>
      </c>
      <c r="AY116" s="18" t="s">
        <v>146</v>
      </c>
      <c r="BE116" s="186">
        <f t="shared" si="14"/>
        <v>0</v>
      </c>
      <c r="BF116" s="186">
        <f t="shared" si="15"/>
        <v>0</v>
      </c>
      <c r="BG116" s="186">
        <f t="shared" si="16"/>
        <v>0</v>
      </c>
      <c r="BH116" s="186">
        <f t="shared" si="17"/>
        <v>0</v>
      </c>
      <c r="BI116" s="186">
        <f t="shared" si="18"/>
        <v>0</v>
      </c>
      <c r="BJ116" s="18" t="s">
        <v>80</v>
      </c>
      <c r="BK116" s="186">
        <f t="shared" si="19"/>
        <v>0</v>
      </c>
      <c r="BL116" s="18" t="s">
        <v>218</v>
      </c>
      <c r="BM116" s="185" t="s">
        <v>482</v>
      </c>
    </row>
    <row r="117" spans="1:65" s="2" customFormat="1" ht="16.5" customHeight="1">
      <c r="A117" s="35"/>
      <c r="B117" s="36"/>
      <c r="C117" s="174" t="s">
        <v>327</v>
      </c>
      <c r="D117" s="174" t="s">
        <v>148</v>
      </c>
      <c r="E117" s="175" t="s">
        <v>884</v>
      </c>
      <c r="F117" s="176" t="s">
        <v>885</v>
      </c>
      <c r="G117" s="177" t="s">
        <v>510</v>
      </c>
      <c r="H117" s="178">
        <v>6</v>
      </c>
      <c r="I117" s="179"/>
      <c r="J117" s="180">
        <f t="shared" si="10"/>
        <v>0</v>
      </c>
      <c r="K117" s="176" t="s">
        <v>19</v>
      </c>
      <c r="L117" s="40"/>
      <c r="M117" s="181" t="s">
        <v>19</v>
      </c>
      <c r="N117" s="182" t="s">
        <v>43</v>
      </c>
      <c r="O117" s="65"/>
      <c r="P117" s="183">
        <f t="shared" si="11"/>
        <v>0</v>
      </c>
      <c r="Q117" s="183">
        <v>0</v>
      </c>
      <c r="R117" s="183">
        <f t="shared" si="12"/>
        <v>0</v>
      </c>
      <c r="S117" s="183">
        <v>0</v>
      </c>
      <c r="T117" s="184">
        <f t="shared" si="13"/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218</v>
      </c>
      <c r="AT117" s="185" t="s">
        <v>148</v>
      </c>
      <c r="AU117" s="185" t="s">
        <v>82</v>
      </c>
      <c r="AY117" s="18" t="s">
        <v>146</v>
      </c>
      <c r="BE117" s="186">
        <f t="shared" si="14"/>
        <v>0</v>
      </c>
      <c r="BF117" s="186">
        <f t="shared" si="15"/>
        <v>0</v>
      </c>
      <c r="BG117" s="186">
        <f t="shared" si="16"/>
        <v>0</v>
      </c>
      <c r="BH117" s="186">
        <f t="shared" si="17"/>
        <v>0</v>
      </c>
      <c r="BI117" s="186">
        <f t="shared" si="18"/>
        <v>0</v>
      </c>
      <c r="BJ117" s="18" t="s">
        <v>80</v>
      </c>
      <c r="BK117" s="186">
        <f t="shared" si="19"/>
        <v>0</v>
      </c>
      <c r="BL117" s="18" t="s">
        <v>218</v>
      </c>
      <c r="BM117" s="185" t="s">
        <v>493</v>
      </c>
    </row>
    <row r="118" spans="1:65" s="2" customFormat="1" ht="16.5" customHeight="1">
      <c r="A118" s="35"/>
      <c r="B118" s="36"/>
      <c r="C118" s="174" t="s">
        <v>332</v>
      </c>
      <c r="D118" s="174" t="s">
        <v>148</v>
      </c>
      <c r="E118" s="175" t="s">
        <v>886</v>
      </c>
      <c r="F118" s="176" t="s">
        <v>887</v>
      </c>
      <c r="G118" s="177" t="s">
        <v>510</v>
      </c>
      <c r="H118" s="178">
        <v>6</v>
      </c>
      <c r="I118" s="179"/>
      <c r="J118" s="180">
        <f t="shared" si="10"/>
        <v>0</v>
      </c>
      <c r="K118" s="176" t="s">
        <v>19</v>
      </c>
      <c r="L118" s="40"/>
      <c r="M118" s="181" t="s">
        <v>19</v>
      </c>
      <c r="N118" s="182" t="s">
        <v>43</v>
      </c>
      <c r="O118" s="65"/>
      <c r="P118" s="183">
        <f t="shared" si="11"/>
        <v>0</v>
      </c>
      <c r="Q118" s="183">
        <v>0</v>
      </c>
      <c r="R118" s="183">
        <f t="shared" si="12"/>
        <v>0</v>
      </c>
      <c r="S118" s="183">
        <v>0</v>
      </c>
      <c r="T118" s="184">
        <f t="shared" si="13"/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218</v>
      </c>
      <c r="AT118" s="185" t="s">
        <v>148</v>
      </c>
      <c r="AU118" s="185" t="s">
        <v>82</v>
      </c>
      <c r="AY118" s="18" t="s">
        <v>146</v>
      </c>
      <c r="BE118" s="186">
        <f t="shared" si="14"/>
        <v>0</v>
      </c>
      <c r="BF118" s="186">
        <f t="shared" si="15"/>
        <v>0</v>
      </c>
      <c r="BG118" s="186">
        <f t="shared" si="16"/>
        <v>0</v>
      </c>
      <c r="BH118" s="186">
        <f t="shared" si="17"/>
        <v>0</v>
      </c>
      <c r="BI118" s="186">
        <f t="shared" si="18"/>
        <v>0</v>
      </c>
      <c r="BJ118" s="18" t="s">
        <v>80</v>
      </c>
      <c r="BK118" s="186">
        <f t="shared" si="19"/>
        <v>0</v>
      </c>
      <c r="BL118" s="18" t="s">
        <v>218</v>
      </c>
      <c r="BM118" s="185" t="s">
        <v>507</v>
      </c>
    </row>
    <row r="119" spans="1:65" s="2" customFormat="1" ht="16.5" customHeight="1">
      <c r="A119" s="35"/>
      <c r="B119" s="36"/>
      <c r="C119" s="174" t="s">
        <v>338</v>
      </c>
      <c r="D119" s="174" t="s">
        <v>148</v>
      </c>
      <c r="E119" s="175" t="s">
        <v>888</v>
      </c>
      <c r="F119" s="176" t="s">
        <v>889</v>
      </c>
      <c r="G119" s="177" t="s">
        <v>510</v>
      </c>
      <c r="H119" s="178">
        <v>4</v>
      </c>
      <c r="I119" s="179"/>
      <c r="J119" s="180">
        <f t="shared" si="10"/>
        <v>0</v>
      </c>
      <c r="K119" s="176" t="s">
        <v>19</v>
      </c>
      <c r="L119" s="40"/>
      <c r="M119" s="181" t="s">
        <v>19</v>
      </c>
      <c r="N119" s="182" t="s">
        <v>43</v>
      </c>
      <c r="O119" s="65"/>
      <c r="P119" s="183">
        <f t="shared" si="11"/>
        <v>0</v>
      </c>
      <c r="Q119" s="183">
        <v>0</v>
      </c>
      <c r="R119" s="183">
        <f t="shared" si="12"/>
        <v>0</v>
      </c>
      <c r="S119" s="183">
        <v>0</v>
      </c>
      <c r="T119" s="184">
        <f t="shared" si="13"/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218</v>
      </c>
      <c r="AT119" s="185" t="s">
        <v>148</v>
      </c>
      <c r="AU119" s="185" t="s">
        <v>82</v>
      </c>
      <c r="AY119" s="18" t="s">
        <v>146</v>
      </c>
      <c r="BE119" s="186">
        <f t="shared" si="14"/>
        <v>0</v>
      </c>
      <c r="BF119" s="186">
        <f t="shared" si="15"/>
        <v>0</v>
      </c>
      <c r="BG119" s="186">
        <f t="shared" si="16"/>
        <v>0</v>
      </c>
      <c r="BH119" s="186">
        <f t="shared" si="17"/>
        <v>0</v>
      </c>
      <c r="BI119" s="186">
        <f t="shared" si="18"/>
        <v>0</v>
      </c>
      <c r="BJ119" s="18" t="s">
        <v>80</v>
      </c>
      <c r="BK119" s="186">
        <f t="shared" si="19"/>
        <v>0</v>
      </c>
      <c r="BL119" s="18" t="s">
        <v>218</v>
      </c>
      <c r="BM119" s="185" t="s">
        <v>518</v>
      </c>
    </row>
    <row r="120" spans="1:65" s="2" customFormat="1" ht="16.5" customHeight="1">
      <c r="A120" s="35"/>
      <c r="B120" s="36"/>
      <c r="C120" s="174" t="s">
        <v>347</v>
      </c>
      <c r="D120" s="174" t="s">
        <v>148</v>
      </c>
      <c r="E120" s="175" t="s">
        <v>890</v>
      </c>
      <c r="F120" s="176" t="s">
        <v>891</v>
      </c>
      <c r="G120" s="177" t="s">
        <v>510</v>
      </c>
      <c r="H120" s="178">
        <v>6</v>
      </c>
      <c r="I120" s="179"/>
      <c r="J120" s="180">
        <f t="shared" si="10"/>
        <v>0</v>
      </c>
      <c r="K120" s="176" t="s">
        <v>19</v>
      </c>
      <c r="L120" s="40"/>
      <c r="M120" s="181" t="s">
        <v>19</v>
      </c>
      <c r="N120" s="182" t="s">
        <v>43</v>
      </c>
      <c r="O120" s="65"/>
      <c r="P120" s="183">
        <f t="shared" si="11"/>
        <v>0</v>
      </c>
      <c r="Q120" s="183">
        <v>0</v>
      </c>
      <c r="R120" s="183">
        <f t="shared" si="12"/>
        <v>0</v>
      </c>
      <c r="S120" s="183">
        <v>0</v>
      </c>
      <c r="T120" s="184">
        <f t="shared" si="13"/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218</v>
      </c>
      <c r="AT120" s="185" t="s">
        <v>148</v>
      </c>
      <c r="AU120" s="185" t="s">
        <v>82</v>
      </c>
      <c r="AY120" s="18" t="s">
        <v>146</v>
      </c>
      <c r="BE120" s="186">
        <f t="shared" si="14"/>
        <v>0</v>
      </c>
      <c r="BF120" s="186">
        <f t="shared" si="15"/>
        <v>0</v>
      </c>
      <c r="BG120" s="186">
        <f t="shared" si="16"/>
        <v>0</v>
      </c>
      <c r="BH120" s="186">
        <f t="shared" si="17"/>
        <v>0</v>
      </c>
      <c r="BI120" s="186">
        <f t="shared" si="18"/>
        <v>0</v>
      </c>
      <c r="BJ120" s="18" t="s">
        <v>80</v>
      </c>
      <c r="BK120" s="186">
        <f t="shared" si="19"/>
        <v>0</v>
      </c>
      <c r="BL120" s="18" t="s">
        <v>218</v>
      </c>
      <c r="BM120" s="185" t="s">
        <v>529</v>
      </c>
    </row>
    <row r="121" spans="1:65" s="2" customFormat="1" ht="16.5" customHeight="1">
      <c r="A121" s="35"/>
      <c r="B121" s="36"/>
      <c r="C121" s="174" t="s">
        <v>330</v>
      </c>
      <c r="D121" s="174" t="s">
        <v>148</v>
      </c>
      <c r="E121" s="175" t="s">
        <v>892</v>
      </c>
      <c r="F121" s="176" t="s">
        <v>893</v>
      </c>
      <c r="G121" s="177" t="s">
        <v>510</v>
      </c>
      <c r="H121" s="178">
        <v>2</v>
      </c>
      <c r="I121" s="179"/>
      <c r="J121" s="180">
        <f t="shared" si="10"/>
        <v>0</v>
      </c>
      <c r="K121" s="176" t="s">
        <v>19</v>
      </c>
      <c r="L121" s="40"/>
      <c r="M121" s="181" t="s">
        <v>19</v>
      </c>
      <c r="N121" s="182" t="s">
        <v>43</v>
      </c>
      <c r="O121" s="65"/>
      <c r="P121" s="183">
        <f t="shared" si="11"/>
        <v>0</v>
      </c>
      <c r="Q121" s="183">
        <v>0</v>
      </c>
      <c r="R121" s="183">
        <f t="shared" si="12"/>
        <v>0</v>
      </c>
      <c r="S121" s="183">
        <v>0</v>
      </c>
      <c r="T121" s="184">
        <f t="shared" si="1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218</v>
      </c>
      <c r="AT121" s="185" t="s">
        <v>148</v>
      </c>
      <c r="AU121" s="185" t="s">
        <v>82</v>
      </c>
      <c r="AY121" s="18" t="s">
        <v>146</v>
      </c>
      <c r="BE121" s="186">
        <f t="shared" si="14"/>
        <v>0</v>
      </c>
      <c r="BF121" s="186">
        <f t="shared" si="15"/>
        <v>0</v>
      </c>
      <c r="BG121" s="186">
        <f t="shared" si="16"/>
        <v>0</v>
      </c>
      <c r="BH121" s="186">
        <f t="shared" si="17"/>
        <v>0</v>
      </c>
      <c r="BI121" s="186">
        <f t="shared" si="18"/>
        <v>0</v>
      </c>
      <c r="BJ121" s="18" t="s">
        <v>80</v>
      </c>
      <c r="BK121" s="186">
        <f t="shared" si="19"/>
        <v>0</v>
      </c>
      <c r="BL121" s="18" t="s">
        <v>218</v>
      </c>
      <c r="BM121" s="185" t="s">
        <v>540</v>
      </c>
    </row>
    <row r="122" spans="1:65" s="2" customFormat="1" ht="16.5" customHeight="1">
      <c r="A122" s="35"/>
      <c r="B122" s="36"/>
      <c r="C122" s="174" t="s">
        <v>362</v>
      </c>
      <c r="D122" s="174" t="s">
        <v>148</v>
      </c>
      <c r="E122" s="175" t="s">
        <v>894</v>
      </c>
      <c r="F122" s="176" t="s">
        <v>895</v>
      </c>
      <c r="G122" s="177" t="s">
        <v>510</v>
      </c>
      <c r="H122" s="178">
        <v>1</v>
      </c>
      <c r="I122" s="179"/>
      <c r="J122" s="180">
        <f t="shared" si="10"/>
        <v>0</v>
      </c>
      <c r="K122" s="176" t="s">
        <v>19</v>
      </c>
      <c r="L122" s="40"/>
      <c r="M122" s="181" t="s">
        <v>19</v>
      </c>
      <c r="N122" s="182" t="s">
        <v>43</v>
      </c>
      <c r="O122" s="65"/>
      <c r="P122" s="183">
        <f t="shared" si="11"/>
        <v>0</v>
      </c>
      <c r="Q122" s="183">
        <v>0</v>
      </c>
      <c r="R122" s="183">
        <f t="shared" si="12"/>
        <v>0</v>
      </c>
      <c r="S122" s="183">
        <v>0</v>
      </c>
      <c r="T122" s="184">
        <f t="shared" si="1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218</v>
      </c>
      <c r="AT122" s="185" t="s">
        <v>148</v>
      </c>
      <c r="AU122" s="185" t="s">
        <v>82</v>
      </c>
      <c r="AY122" s="18" t="s">
        <v>146</v>
      </c>
      <c r="BE122" s="186">
        <f t="shared" si="14"/>
        <v>0</v>
      </c>
      <c r="BF122" s="186">
        <f t="shared" si="15"/>
        <v>0</v>
      </c>
      <c r="BG122" s="186">
        <f t="shared" si="16"/>
        <v>0</v>
      </c>
      <c r="BH122" s="186">
        <f t="shared" si="17"/>
        <v>0</v>
      </c>
      <c r="BI122" s="186">
        <f t="shared" si="18"/>
        <v>0</v>
      </c>
      <c r="BJ122" s="18" t="s">
        <v>80</v>
      </c>
      <c r="BK122" s="186">
        <f t="shared" si="19"/>
        <v>0</v>
      </c>
      <c r="BL122" s="18" t="s">
        <v>218</v>
      </c>
      <c r="BM122" s="185" t="s">
        <v>552</v>
      </c>
    </row>
    <row r="123" spans="1:65" s="2" customFormat="1" ht="16.5" customHeight="1">
      <c r="A123" s="35"/>
      <c r="B123" s="36"/>
      <c r="C123" s="174" t="s">
        <v>367</v>
      </c>
      <c r="D123" s="174" t="s">
        <v>148</v>
      </c>
      <c r="E123" s="175" t="s">
        <v>896</v>
      </c>
      <c r="F123" s="176" t="s">
        <v>897</v>
      </c>
      <c r="G123" s="177" t="s">
        <v>510</v>
      </c>
      <c r="H123" s="178">
        <v>1</v>
      </c>
      <c r="I123" s="179"/>
      <c r="J123" s="180">
        <f t="shared" si="10"/>
        <v>0</v>
      </c>
      <c r="K123" s="176" t="s">
        <v>19</v>
      </c>
      <c r="L123" s="40"/>
      <c r="M123" s="181" t="s">
        <v>19</v>
      </c>
      <c r="N123" s="182" t="s">
        <v>43</v>
      </c>
      <c r="O123" s="65"/>
      <c r="P123" s="183">
        <f t="shared" si="11"/>
        <v>0</v>
      </c>
      <c r="Q123" s="183">
        <v>0</v>
      </c>
      <c r="R123" s="183">
        <f t="shared" si="12"/>
        <v>0</v>
      </c>
      <c r="S123" s="183">
        <v>0</v>
      </c>
      <c r="T123" s="184">
        <f t="shared" si="1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218</v>
      </c>
      <c r="AT123" s="185" t="s">
        <v>148</v>
      </c>
      <c r="AU123" s="185" t="s">
        <v>82</v>
      </c>
      <c r="AY123" s="18" t="s">
        <v>146</v>
      </c>
      <c r="BE123" s="186">
        <f t="shared" si="14"/>
        <v>0</v>
      </c>
      <c r="BF123" s="186">
        <f t="shared" si="15"/>
        <v>0</v>
      </c>
      <c r="BG123" s="186">
        <f t="shared" si="16"/>
        <v>0</v>
      </c>
      <c r="BH123" s="186">
        <f t="shared" si="17"/>
        <v>0</v>
      </c>
      <c r="BI123" s="186">
        <f t="shared" si="18"/>
        <v>0</v>
      </c>
      <c r="BJ123" s="18" t="s">
        <v>80</v>
      </c>
      <c r="BK123" s="186">
        <f t="shared" si="19"/>
        <v>0</v>
      </c>
      <c r="BL123" s="18" t="s">
        <v>218</v>
      </c>
      <c r="BM123" s="185" t="s">
        <v>566</v>
      </c>
    </row>
    <row r="124" spans="1:65" s="2" customFormat="1" ht="24.2" customHeight="1">
      <c r="A124" s="35"/>
      <c r="B124" s="36"/>
      <c r="C124" s="174" t="s">
        <v>373</v>
      </c>
      <c r="D124" s="174" t="s">
        <v>148</v>
      </c>
      <c r="E124" s="175" t="s">
        <v>898</v>
      </c>
      <c r="F124" s="176" t="s">
        <v>899</v>
      </c>
      <c r="G124" s="177" t="s">
        <v>510</v>
      </c>
      <c r="H124" s="178">
        <v>24</v>
      </c>
      <c r="I124" s="179"/>
      <c r="J124" s="180">
        <f t="shared" si="10"/>
        <v>0</v>
      </c>
      <c r="K124" s="176" t="s">
        <v>19</v>
      </c>
      <c r="L124" s="40"/>
      <c r="M124" s="181" t="s">
        <v>19</v>
      </c>
      <c r="N124" s="182" t="s">
        <v>43</v>
      </c>
      <c r="O124" s="65"/>
      <c r="P124" s="183">
        <f t="shared" si="11"/>
        <v>0</v>
      </c>
      <c r="Q124" s="183">
        <v>0</v>
      </c>
      <c r="R124" s="183">
        <f t="shared" si="12"/>
        <v>0</v>
      </c>
      <c r="S124" s="183">
        <v>0</v>
      </c>
      <c r="T124" s="184">
        <f t="shared" si="1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218</v>
      </c>
      <c r="AT124" s="185" t="s">
        <v>148</v>
      </c>
      <c r="AU124" s="185" t="s">
        <v>82</v>
      </c>
      <c r="AY124" s="18" t="s">
        <v>146</v>
      </c>
      <c r="BE124" s="186">
        <f t="shared" si="14"/>
        <v>0</v>
      </c>
      <c r="BF124" s="186">
        <f t="shared" si="15"/>
        <v>0</v>
      </c>
      <c r="BG124" s="186">
        <f t="shared" si="16"/>
        <v>0</v>
      </c>
      <c r="BH124" s="186">
        <f t="shared" si="17"/>
        <v>0</v>
      </c>
      <c r="BI124" s="186">
        <f t="shared" si="18"/>
        <v>0</v>
      </c>
      <c r="BJ124" s="18" t="s">
        <v>80</v>
      </c>
      <c r="BK124" s="186">
        <f t="shared" si="19"/>
        <v>0</v>
      </c>
      <c r="BL124" s="18" t="s">
        <v>218</v>
      </c>
      <c r="BM124" s="185" t="s">
        <v>577</v>
      </c>
    </row>
    <row r="125" spans="1:65" s="2" customFormat="1" ht="16.5" customHeight="1">
      <c r="A125" s="35"/>
      <c r="B125" s="36"/>
      <c r="C125" s="174" t="s">
        <v>379</v>
      </c>
      <c r="D125" s="174" t="s">
        <v>148</v>
      </c>
      <c r="E125" s="175" t="s">
        <v>900</v>
      </c>
      <c r="F125" s="176" t="s">
        <v>901</v>
      </c>
      <c r="G125" s="177" t="s">
        <v>510</v>
      </c>
      <c r="H125" s="178">
        <v>12</v>
      </c>
      <c r="I125" s="179"/>
      <c r="J125" s="180">
        <f t="shared" si="10"/>
        <v>0</v>
      </c>
      <c r="K125" s="176" t="s">
        <v>19</v>
      </c>
      <c r="L125" s="40"/>
      <c r="M125" s="181" t="s">
        <v>19</v>
      </c>
      <c r="N125" s="182" t="s">
        <v>43</v>
      </c>
      <c r="O125" s="65"/>
      <c r="P125" s="183">
        <f t="shared" si="11"/>
        <v>0</v>
      </c>
      <c r="Q125" s="183">
        <v>0</v>
      </c>
      <c r="R125" s="183">
        <f t="shared" si="12"/>
        <v>0</v>
      </c>
      <c r="S125" s="183">
        <v>0</v>
      </c>
      <c r="T125" s="184">
        <f t="shared" si="1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218</v>
      </c>
      <c r="AT125" s="185" t="s">
        <v>148</v>
      </c>
      <c r="AU125" s="185" t="s">
        <v>82</v>
      </c>
      <c r="AY125" s="18" t="s">
        <v>146</v>
      </c>
      <c r="BE125" s="186">
        <f t="shared" si="14"/>
        <v>0</v>
      </c>
      <c r="BF125" s="186">
        <f t="shared" si="15"/>
        <v>0</v>
      </c>
      <c r="BG125" s="186">
        <f t="shared" si="16"/>
        <v>0</v>
      </c>
      <c r="BH125" s="186">
        <f t="shared" si="17"/>
        <v>0</v>
      </c>
      <c r="BI125" s="186">
        <f t="shared" si="18"/>
        <v>0</v>
      </c>
      <c r="BJ125" s="18" t="s">
        <v>80</v>
      </c>
      <c r="BK125" s="186">
        <f t="shared" si="19"/>
        <v>0</v>
      </c>
      <c r="BL125" s="18" t="s">
        <v>218</v>
      </c>
      <c r="BM125" s="185" t="s">
        <v>594</v>
      </c>
    </row>
    <row r="126" spans="1:65" s="2" customFormat="1" ht="16.5" customHeight="1">
      <c r="A126" s="35"/>
      <c r="B126" s="36"/>
      <c r="C126" s="174" t="s">
        <v>386</v>
      </c>
      <c r="D126" s="174" t="s">
        <v>148</v>
      </c>
      <c r="E126" s="175" t="s">
        <v>902</v>
      </c>
      <c r="F126" s="176" t="s">
        <v>903</v>
      </c>
      <c r="G126" s="177" t="s">
        <v>510</v>
      </c>
      <c r="H126" s="178">
        <v>2</v>
      </c>
      <c r="I126" s="179"/>
      <c r="J126" s="180">
        <f t="shared" si="10"/>
        <v>0</v>
      </c>
      <c r="K126" s="176" t="s">
        <v>19</v>
      </c>
      <c r="L126" s="40"/>
      <c r="M126" s="181" t="s">
        <v>19</v>
      </c>
      <c r="N126" s="182" t="s">
        <v>43</v>
      </c>
      <c r="O126" s="65"/>
      <c r="P126" s="183">
        <f t="shared" si="11"/>
        <v>0</v>
      </c>
      <c r="Q126" s="183">
        <v>0</v>
      </c>
      <c r="R126" s="183">
        <f t="shared" si="12"/>
        <v>0</v>
      </c>
      <c r="S126" s="183">
        <v>0</v>
      </c>
      <c r="T126" s="184">
        <f t="shared" si="1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218</v>
      </c>
      <c r="AT126" s="185" t="s">
        <v>148</v>
      </c>
      <c r="AU126" s="185" t="s">
        <v>82</v>
      </c>
      <c r="AY126" s="18" t="s">
        <v>146</v>
      </c>
      <c r="BE126" s="186">
        <f t="shared" si="14"/>
        <v>0</v>
      </c>
      <c r="BF126" s="186">
        <f t="shared" si="15"/>
        <v>0</v>
      </c>
      <c r="BG126" s="186">
        <f t="shared" si="16"/>
        <v>0</v>
      </c>
      <c r="BH126" s="186">
        <f t="shared" si="17"/>
        <v>0</v>
      </c>
      <c r="BI126" s="186">
        <f t="shared" si="18"/>
        <v>0</v>
      </c>
      <c r="BJ126" s="18" t="s">
        <v>80</v>
      </c>
      <c r="BK126" s="186">
        <f t="shared" si="19"/>
        <v>0</v>
      </c>
      <c r="BL126" s="18" t="s">
        <v>218</v>
      </c>
      <c r="BM126" s="185" t="s">
        <v>607</v>
      </c>
    </row>
    <row r="127" spans="1:65" s="2" customFormat="1" ht="16.5" customHeight="1">
      <c r="A127" s="35"/>
      <c r="B127" s="36"/>
      <c r="C127" s="174" t="s">
        <v>392</v>
      </c>
      <c r="D127" s="174" t="s">
        <v>148</v>
      </c>
      <c r="E127" s="175" t="s">
        <v>904</v>
      </c>
      <c r="F127" s="176" t="s">
        <v>905</v>
      </c>
      <c r="G127" s="177" t="s">
        <v>510</v>
      </c>
      <c r="H127" s="178">
        <v>2</v>
      </c>
      <c r="I127" s="179"/>
      <c r="J127" s="180">
        <f t="shared" si="10"/>
        <v>0</v>
      </c>
      <c r="K127" s="176" t="s">
        <v>19</v>
      </c>
      <c r="L127" s="40"/>
      <c r="M127" s="181" t="s">
        <v>19</v>
      </c>
      <c r="N127" s="182" t="s">
        <v>43</v>
      </c>
      <c r="O127" s="65"/>
      <c r="P127" s="183">
        <f t="shared" si="11"/>
        <v>0</v>
      </c>
      <c r="Q127" s="183">
        <v>0</v>
      </c>
      <c r="R127" s="183">
        <f t="shared" si="12"/>
        <v>0</v>
      </c>
      <c r="S127" s="183">
        <v>0</v>
      </c>
      <c r="T127" s="184">
        <f t="shared" si="1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218</v>
      </c>
      <c r="AT127" s="185" t="s">
        <v>148</v>
      </c>
      <c r="AU127" s="185" t="s">
        <v>82</v>
      </c>
      <c r="AY127" s="18" t="s">
        <v>146</v>
      </c>
      <c r="BE127" s="186">
        <f t="shared" si="14"/>
        <v>0</v>
      </c>
      <c r="BF127" s="186">
        <f t="shared" si="15"/>
        <v>0</v>
      </c>
      <c r="BG127" s="186">
        <f t="shared" si="16"/>
        <v>0</v>
      </c>
      <c r="BH127" s="186">
        <f t="shared" si="17"/>
        <v>0</v>
      </c>
      <c r="BI127" s="186">
        <f t="shared" si="18"/>
        <v>0</v>
      </c>
      <c r="BJ127" s="18" t="s">
        <v>80</v>
      </c>
      <c r="BK127" s="186">
        <f t="shared" si="19"/>
        <v>0</v>
      </c>
      <c r="BL127" s="18" t="s">
        <v>218</v>
      </c>
      <c r="BM127" s="185" t="s">
        <v>824</v>
      </c>
    </row>
    <row r="128" spans="1:65" s="2" customFormat="1" ht="16.5" customHeight="1">
      <c r="A128" s="35"/>
      <c r="B128" s="36"/>
      <c r="C128" s="174" t="s">
        <v>397</v>
      </c>
      <c r="D128" s="174" t="s">
        <v>148</v>
      </c>
      <c r="E128" s="175" t="s">
        <v>906</v>
      </c>
      <c r="F128" s="176" t="s">
        <v>907</v>
      </c>
      <c r="G128" s="177" t="s">
        <v>510</v>
      </c>
      <c r="H128" s="178">
        <v>3</v>
      </c>
      <c r="I128" s="179"/>
      <c r="J128" s="180">
        <f t="shared" si="10"/>
        <v>0</v>
      </c>
      <c r="K128" s="176" t="s">
        <v>19</v>
      </c>
      <c r="L128" s="40"/>
      <c r="M128" s="181" t="s">
        <v>19</v>
      </c>
      <c r="N128" s="182" t="s">
        <v>43</v>
      </c>
      <c r="O128" s="65"/>
      <c r="P128" s="183">
        <f t="shared" si="11"/>
        <v>0</v>
      </c>
      <c r="Q128" s="183">
        <v>0</v>
      </c>
      <c r="R128" s="183">
        <f t="shared" si="12"/>
        <v>0</v>
      </c>
      <c r="S128" s="183">
        <v>0</v>
      </c>
      <c r="T128" s="184">
        <f t="shared" si="1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218</v>
      </c>
      <c r="AT128" s="185" t="s">
        <v>148</v>
      </c>
      <c r="AU128" s="185" t="s">
        <v>82</v>
      </c>
      <c r="AY128" s="18" t="s">
        <v>146</v>
      </c>
      <c r="BE128" s="186">
        <f t="shared" si="14"/>
        <v>0</v>
      </c>
      <c r="BF128" s="186">
        <f t="shared" si="15"/>
        <v>0</v>
      </c>
      <c r="BG128" s="186">
        <f t="shared" si="16"/>
        <v>0</v>
      </c>
      <c r="BH128" s="186">
        <f t="shared" si="17"/>
        <v>0</v>
      </c>
      <c r="BI128" s="186">
        <f t="shared" si="18"/>
        <v>0</v>
      </c>
      <c r="BJ128" s="18" t="s">
        <v>80</v>
      </c>
      <c r="BK128" s="186">
        <f t="shared" si="19"/>
        <v>0</v>
      </c>
      <c r="BL128" s="18" t="s">
        <v>218</v>
      </c>
      <c r="BM128" s="185" t="s">
        <v>826</v>
      </c>
    </row>
    <row r="129" spans="1:65" s="2" customFormat="1" ht="16.5" customHeight="1">
      <c r="A129" s="35"/>
      <c r="B129" s="36"/>
      <c r="C129" s="174" t="s">
        <v>401</v>
      </c>
      <c r="D129" s="174" t="s">
        <v>148</v>
      </c>
      <c r="E129" s="175" t="s">
        <v>908</v>
      </c>
      <c r="F129" s="176" t="s">
        <v>909</v>
      </c>
      <c r="G129" s="177" t="s">
        <v>510</v>
      </c>
      <c r="H129" s="178">
        <v>4</v>
      </c>
      <c r="I129" s="179"/>
      <c r="J129" s="180">
        <f t="shared" si="10"/>
        <v>0</v>
      </c>
      <c r="K129" s="176" t="s">
        <v>19</v>
      </c>
      <c r="L129" s="40"/>
      <c r="M129" s="181" t="s">
        <v>19</v>
      </c>
      <c r="N129" s="182" t="s">
        <v>43</v>
      </c>
      <c r="O129" s="65"/>
      <c r="P129" s="183">
        <f t="shared" si="11"/>
        <v>0</v>
      </c>
      <c r="Q129" s="183">
        <v>0</v>
      </c>
      <c r="R129" s="183">
        <f t="shared" si="12"/>
        <v>0</v>
      </c>
      <c r="S129" s="183">
        <v>0</v>
      </c>
      <c r="T129" s="184">
        <f t="shared" si="1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218</v>
      </c>
      <c r="AT129" s="185" t="s">
        <v>148</v>
      </c>
      <c r="AU129" s="185" t="s">
        <v>82</v>
      </c>
      <c r="AY129" s="18" t="s">
        <v>146</v>
      </c>
      <c r="BE129" s="186">
        <f t="shared" si="14"/>
        <v>0</v>
      </c>
      <c r="BF129" s="186">
        <f t="shared" si="15"/>
        <v>0</v>
      </c>
      <c r="BG129" s="186">
        <f t="shared" si="16"/>
        <v>0</v>
      </c>
      <c r="BH129" s="186">
        <f t="shared" si="17"/>
        <v>0</v>
      </c>
      <c r="BI129" s="186">
        <f t="shared" si="18"/>
        <v>0</v>
      </c>
      <c r="BJ129" s="18" t="s">
        <v>80</v>
      </c>
      <c r="BK129" s="186">
        <f t="shared" si="19"/>
        <v>0</v>
      </c>
      <c r="BL129" s="18" t="s">
        <v>218</v>
      </c>
      <c r="BM129" s="185" t="s">
        <v>828</v>
      </c>
    </row>
    <row r="130" spans="1:65" s="2" customFormat="1" ht="16.5" customHeight="1">
      <c r="A130" s="35"/>
      <c r="B130" s="36"/>
      <c r="C130" s="174" t="s">
        <v>407</v>
      </c>
      <c r="D130" s="174" t="s">
        <v>148</v>
      </c>
      <c r="E130" s="175" t="s">
        <v>910</v>
      </c>
      <c r="F130" s="176" t="s">
        <v>911</v>
      </c>
      <c r="G130" s="177" t="s">
        <v>510</v>
      </c>
      <c r="H130" s="178">
        <v>1</v>
      </c>
      <c r="I130" s="179"/>
      <c r="J130" s="180">
        <f t="shared" si="10"/>
        <v>0</v>
      </c>
      <c r="K130" s="176" t="s">
        <v>19</v>
      </c>
      <c r="L130" s="40"/>
      <c r="M130" s="181" t="s">
        <v>19</v>
      </c>
      <c r="N130" s="182" t="s">
        <v>43</v>
      </c>
      <c r="O130" s="65"/>
      <c r="P130" s="183">
        <f t="shared" si="11"/>
        <v>0</v>
      </c>
      <c r="Q130" s="183">
        <v>0</v>
      </c>
      <c r="R130" s="183">
        <f t="shared" si="12"/>
        <v>0</v>
      </c>
      <c r="S130" s="183">
        <v>0</v>
      </c>
      <c r="T130" s="184">
        <f t="shared" si="1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218</v>
      </c>
      <c r="AT130" s="185" t="s">
        <v>148</v>
      </c>
      <c r="AU130" s="185" t="s">
        <v>82</v>
      </c>
      <c r="AY130" s="18" t="s">
        <v>146</v>
      </c>
      <c r="BE130" s="186">
        <f t="shared" si="14"/>
        <v>0</v>
      </c>
      <c r="BF130" s="186">
        <f t="shared" si="15"/>
        <v>0</v>
      </c>
      <c r="BG130" s="186">
        <f t="shared" si="16"/>
        <v>0</v>
      </c>
      <c r="BH130" s="186">
        <f t="shared" si="17"/>
        <v>0</v>
      </c>
      <c r="BI130" s="186">
        <f t="shared" si="18"/>
        <v>0</v>
      </c>
      <c r="BJ130" s="18" t="s">
        <v>80</v>
      </c>
      <c r="BK130" s="186">
        <f t="shared" si="19"/>
        <v>0</v>
      </c>
      <c r="BL130" s="18" t="s">
        <v>218</v>
      </c>
      <c r="BM130" s="185" t="s">
        <v>830</v>
      </c>
    </row>
    <row r="131" spans="1:65" s="2" customFormat="1" ht="16.5" customHeight="1">
      <c r="A131" s="35"/>
      <c r="B131" s="36"/>
      <c r="C131" s="174" t="s">
        <v>413</v>
      </c>
      <c r="D131" s="174" t="s">
        <v>148</v>
      </c>
      <c r="E131" s="175" t="s">
        <v>912</v>
      </c>
      <c r="F131" s="176" t="s">
        <v>913</v>
      </c>
      <c r="G131" s="177" t="s">
        <v>510</v>
      </c>
      <c r="H131" s="178">
        <v>20</v>
      </c>
      <c r="I131" s="179"/>
      <c r="J131" s="180">
        <f t="shared" si="10"/>
        <v>0</v>
      </c>
      <c r="K131" s="176" t="s">
        <v>19</v>
      </c>
      <c r="L131" s="40"/>
      <c r="M131" s="181" t="s">
        <v>19</v>
      </c>
      <c r="N131" s="182" t="s">
        <v>43</v>
      </c>
      <c r="O131" s="65"/>
      <c r="P131" s="183">
        <f t="shared" si="11"/>
        <v>0</v>
      </c>
      <c r="Q131" s="183">
        <v>0</v>
      </c>
      <c r="R131" s="183">
        <f t="shared" si="12"/>
        <v>0</v>
      </c>
      <c r="S131" s="183">
        <v>0</v>
      </c>
      <c r="T131" s="184">
        <f t="shared" si="1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218</v>
      </c>
      <c r="AT131" s="185" t="s">
        <v>148</v>
      </c>
      <c r="AU131" s="185" t="s">
        <v>82</v>
      </c>
      <c r="AY131" s="18" t="s">
        <v>146</v>
      </c>
      <c r="BE131" s="186">
        <f t="shared" si="14"/>
        <v>0</v>
      </c>
      <c r="BF131" s="186">
        <f t="shared" si="15"/>
        <v>0</v>
      </c>
      <c r="BG131" s="186">
        <f t="shared" si="16"/>
        <v>0</v>
      </c>
      <c r="BH131" s="186">
        <f t="shared" si="17"/>
        <v>0</v>
      </c>
      <c r="BI131" s="186">
        <f t="shared" si="18"/>
        <v>0</v>
      </c>
      <c r="BJ131" s="18" t="s">
        <v>80</v>
      </c>
      <c r="BK131" s="186">
        <f t="shared" si="19"/>
        <v>0</v>
      </c>
      <c r="BL131" s="18" t="s">
        <v>218</v>
      </c>
      <c r="BM131" s="185" t="s">
        <v>832</v>
      </c>
    </row>
    <row r="132" spans="1:65" s="2" customFormat="1" ht="16.5" customHeight="1">
      <c r="A132" s="35"/>
      <c r="B132" s="36"/>
      <c r="C132" s="174" t="s">
        <v>419</v>
      </c>
      <c r="D132" s="174" t="s">
        <v>148</v>
      </c>
      <c r="E132" s="175" t="s">
        <v>914</v>
      </c>
      <c r="F132" s="176" t="s">
        <v>915</v>
      </c>
      <c r="G132" s="177" t="s">
        <v>510</v>
      </c>
      <c r="H132" s="178">
        <v>12</v>
      </c>
      <c r="I132" s="179"/>
      <c r="J132" s="180">
        <f t="shared" si="10"/>
        <v>0</v>
      </c>
      <c r="K132" s="176" t="s">
        <v>19</v>
      </c>
      <c r="L132" s="40"/>
      <c r="M132" s="181" t="s">
        <v>19</v>
      </c>
      <c r="N132" s="182" t="s">
        <v>43</v>
      </c>
      <c r="O132" s="65"/>
      <c r="P132" s="183">
        <f t="shared" si="11"/>
        <v>0</v>
      </c>
      <c r="Q132" s="183">
        <v>0</v>
      </c>
      <c r="R132" s="183">
        <f t="shared" si="12"/>
        <v>0</v>
      </c>
      <c r="S132" s="183">
        <v>0</v>
      </c>
      <c r="T132" s="184">
        <f t="shared" si="1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218</v>
      </c>
      <c r="AT132" s="185" t="s">
        <v>148</v>
      </c>
      <c r="AU132" s="185" t="s">
        <v>82</v>
      </c>
      <c r="AY132" s="18" t="s">
        <v>146</v>
      </c>
      <c r="BE132" s="186">
        <f t="shared" si="14"/>
        <v>0</v>
      </c>
      <c r="BF132" s="186">
        <f t="shared" si="15"/>
        <v>0</v>
      </c>
      <c r="BG132" s="186">
        <f t="shared" si="16"/>
        <v>0</v>
      </c>
      <c r="BH132" s="186">
        <f t="shared" si="17"/>
        <v>0</v>
      </c>
      <c r="BI132" s="186">
        <f t="shared" si="18"/>
        <v>0</v>
      </c>
      <c r="BJ132" s="18" t="s">
        <v>80</v>
      </c>
      <c r="BK132" s="186">
        <f t="shared" si="19"/>
        <v>0</v>
      </c>
      <c r="BL132" s="18" t="s">
        <v>218</v>
      </c>
      <c r="BM132" s="185" t="s">
        <v>834</v>
      </c>
    </row>
    <row r="133" spans="1:65" s="2" customFormat="1" ht="16.5" customHeight="1">
      <c r="A133" s="35"/>
      <c r="B133" s="36"/>
      <c r="C133" s="174" t="s">
        <v>427</v>
      </c>
      <c r="D133" s="174" t="s">
        <v>148</v>
      </c>
      <c r="E133" s="175" t="s">
        <v>916</v>
      </c>
      <c r="F133" s="176" t="s">
        <v>917</v>
      </c>
      <c r="G133" s="177" t="s">
        <v>510</v>
      </c>
      <c r="H133" s="178">
        <v>10</v>
      </c>
      <c r="I133" s="179"/>
      <c r="J133" s="180">
        <f t="shared" si="10"/>
        <v>0</v>
      </c>
      <c r="K133" s="176" t="s">
        <v>19</v>
      </c>
      <c r="L133" s="40"/>
      <c r="M133" s="181" t="s">
        <v>19</v>
      </c>
      <c r="N133" s="182" t="s">
        <v>43</v>
      </c>
      <c r="O133" s="65"/>
      <c r="P133" s="183">
        <f t="shared" si="11"/>
        <v>0</v>
      </c>
      <c r="Q133" s="183">
        <v>0</v>
      </c>
      <c r="R133" s="183">
        <f t="shared" si="12"/>
        <v>0</v>
      </c>
      <c r="S133" s="183">
        <v>0</v>
      </c>
      <c r="T133" s="184">
        <f t="shared" si="1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218</v>
      </c>
      <c r="AT133" s="185" t="s">
        <v>148</v>
      </c>
      <c r="AU133" s="185" t="s">
        <v>82</v>
      </c>
      <c r="AY133" s="18" t="s">
        <v>146</v>
      </c>
      <c r="BE133" s="186">
        <f t="shared" si="14"/>
        <v>0</v>
      </c>
      <c r="BF133" s="186">
        <f t="shared" si="15"/>
        <v>0</v>
      </c>
      <c r="BG133" s="186">
        <f t="shared" si="16"/>
        <v>0</v>
      </c>
      <c r="BH133" s="186">
        <f t="shared" si="17"/>
        <v>0</v>
      </c>
      <c r="BI133" s="186">
        <f t="shared" si="18"/>
        <v>0</v>
      </c>
      <c r="BJ133" s="18" t="s">
        <v>80</v>
      </c>
      <c r="BK133" s="186">
        <f t="shared" si="19"/>
        <v>0</v>
      </c>
      <c r="BL133" s="18" t="s">
        <v>218</v>
      </c>
      <c r="BM133" s="185" t="s">
        <v>836</v>
      </c>
    </row>
    <row r="134" spans="1:65" s="2" customFormat="1" ht="16.5" customHeight="1">
      <c r="A134" s="35"/>
      <c r="B134" s="36"/>
      <c r="C134" s="174" t="s">
        <v>432</v>
      </c>
      <c r="D134" s="174" t="s">
        <v>148</v>
      </c>
      <c r="E134" s="175" t="s">
        <v>7</v>
      </c>
      <c r="F134" s="176" t="s">
        <v>918</v>
      </c>
      <c r="G134" s="177" t="s">
        <v>510</v>
      </c>
      <c r="H134" s="178">
        <v>1</v>
      </c>
      <c r="I134" s="179"/>
      <c r="J134" s="180">
        <f t="shared" si="10"/>
        <v>0</v>
      </c>
      <c r="K134" s="176" t="s">
        <v>19</v>
      </c>
      <c r="L134" s="40"/>
      <c r="M134" s="181" t="s">
        <v>19</v>
      </c>
      <c r="N134" s="182" t="s">
        <v>43</v>
      </c>
      <c r="O134" s="65"/>
      <c r="P134" s="183">
        <f t="shared" si="11"/>
        <v>0</v>
      </c>
      <c r="Q134" s="183">
        <v>0</v>
      </c>
      <c r="R134" s="183">
        <f t="shared" si="12"/>
        <v>0</v>
      </c>
      <c r="S134" s="183">
        <v>0</v>
      </c>
      <c r="T134" s="184">
        <f t="shared" si="1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218</v>
      </c>
      <c r="AT134" s="185" t="s">
        <v>148</v>
      </c>
      <c r="AU134" s="185" t="s">
        <v>82</v>
      </c>
      <c r="AY134" s="18" t="s">
        <v>146</v>
      </c>
      <c r="BE134" s="186">
        <f t="shared" si="14"/>
        <v>0</v>
      </c>
      <c r="BF134" s="186">
        <f t="shared" si="15"/>
        <v>0</v>
      </c>
      <c r="BG134" s="186">
        <f t="shared" si="16"/>
        <v>0</v>
      </c>
      <c r="BH134" s="186">
        <f t="shared" si="17"/>
        <v>0</v>
      </c>
      <c r="BI134" s="186">
        <f t="shared" si="18"/>
        <v>0</v>
      </c>
      <c r="BJ134" s="18" t="s">
        <v>80</v>
      </c>
      <c r="BK134" s="186">
        <f t="shared" si="19"/>
        <v>0</v>
      </c>
      <c r="BL134" s="18" t="s">
        <v>218</v>
      </c>
      <c r="BM134" s="185" t="s">
        <v>919</v>
      </c>
    </row>
    <row r="135" spans="1:65" s="2" customFormat="1" ht="16.5" customHeight="1">
      <c r="A135" s="35"/>
      <c r="B135" s="36"/>
      <c r="C135" s="174" t="s">
        <v>437</v>
      </c>
      <c r="D135" s="174" t="s">
        <v>148</v>
      </c>
      <c r="E135" s="175" t="s">
        <v>284</v>
      </c>
      <c r="F135" s="176" t="s">
        <v>920</v>
      </c>
      <c r="G135" s="177" t="s">
        <v>510</v>
      </c>
      <c r="H135" s="178">
        <v>1</v>
      </c>
      <c r="I135" s="179"/>
      <c r="J135" s="180">
        <f t="shared" si="10"/>
        <v>0</v>
      </c>
      <c r="K135" s="176" t="s">
        <v>19</v>
      </c>
      <c r="L135" s="40"/>
      <c r="M135" s="181" t="s">
        <v>19</v>
      </c>
      <c r="N135" s="182" t="s">
        <v>43</v>
      </c>
      <c r="O135" s="65"/>
      <c r="P135" s="183">
        <f t="shared" si="11"/>
        <v>0</v>
      </c>
      <c r="Q135" s="183">
        <v>0</v>
      </c>
      <c r="R135" s="183">
        <f t="shared" si="12"/>
        <v>0</v>
      </c>
      <c r="S135" s="183">
        <v>0</v>
      </c>
      <c r="T135" s="184">
        <f t="shared" si="1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218</v>
      </c>
      <c r="AT135" s="185" t="s">
        <v>148</v>
      </c>
      <c r="AU135" s="185" t="s">
        <v>82</v>
      </c>
      <c r="AY135" s="18" t="s">
        <v>146</v>
      </c>
      <c r="BE135" s="186">
        <f t="shared" si="14"/>
        <v>0</v>
      </c>
      <c r="BF135" s="186">
        <f t="shared" si="15"/>
        <v>0</v>
      </c>
      <c r="BG135" s="186">
        <f t="shared" si="16"/>
        <v>0</v>
      </c>
      <c r="BH135" s="186">
        <f t="shared" si="17"/>
        <v>0</v>
      </c>
      <c r="BI135" s="186">
        <f t="shared" si="18"/>
        <v>0</v>
      </c>
      <c r="BJ135" s="18" t="s">
        <v>80</v>
      </c>
      <c r="BK135" s="186">
        <f t="shared" si="19"/>
        <v>0</v>
      </c>
      <c r="BL135" s="18" t="s">
        <v>218</v>
      </c>
      <c r="BM135" s="185" t="s">
        <v>921</v>
      </c>
    </row>
    <row r="136" spans="1:65" s="2" customFormat="1" ht="16.5" customHeight="1">
      <c r="A136" s="35"/>
      <c r="B136" s="36"/>
      <c r="C136" s="174" t="s">
        <v>442</v>
      </c>
      <c r="D136" s="174" t="s">
        <v>148</v>
      </c>
      <c r="E136" s="175" t="s">
        <v>290</v>
      </c>
      <c r="F136" s="176" t="s">
        <v>922</v>
      </c>
      <c r="G136" s="177" t="s">
        <v>510</v>
      </c>
      <c r="H136" s="178">
        <v>1</v>
      </c>
      <c r="I136" s="179"/>
      <c r="J136" s="180">
        <f t="shared" si="10"/>
        <v>0</v>
      </c>
      <c r="K136" s="176" t="s">
        <v>19</v>
      </c>
      <c r="L136" s="40"/>
      <c r="M136" s="181" t="s">
        <v>19</v>
      </c>
      <c r="N136" s="182" t="s">
        <v>43</v>
      </c>
      <c r="O136" s="65"/>
      <c r="P136" s="183">
        <f t="shared" si="11"/>
        <v>0</v>
      </c>
      <c r="Q136" s="183">
        <v>0</v>
      </c>
      <c r="R136" s="183">
        <f t="shared" si="12"/>
        <v>0</v>
      </c>
      <c r="S136" s="183">
        <v>0</v>
      </c>
      <c r="T136" s="184">
        <f t="shared" si="1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218</v>
      </c>
      <c r="AT136" s="185" t="s">
        <v>148</v>
      </c>
      <c r="AU136" s="185" t="s">
        <v>82</v>
      </c>
      <c r="AY136" s="18" t="s">
        <v>146</v>
      </c>
      <c r="BE136" s="186">
        <f t="shared" si="14"/>
        <v>0</v>
      </c>
      <c r="BF136" s="186">
        <f t="shared" si="15"/>
        <v>0</v>
      </c>
      <c r="BG136" s="186">
        <f t="shared" si="16"/>
        <v>0</v>
      </c>
      <c r="BH136" s="186">
        <f t="shared" si="17"/>
        <v>0</v>
      </c>
      <c r="BI136" s="186">
        <f t="shared" si="18"/>
        <v>0</v>
      </c>
      <c r="BJ136" s="18" t="s">
        <v>80</v>
      </c>
      <c r="BK136" s="186">
        <f t="shared" si="19"/>
        <v>0</v>
      </c>
      <c r="BL136" s="18" t="s">
        <v>218</v>
      </c>
      <c r="BM136" s="185" t="s">
        <v>923</v>
      </c>
    </row>
    <row r="137" spans="1:65" s="2" customFormat="1" ht="16.5" customHeight="1">
      <c r="A137" s="35"/>
      <c r="B137" s="36"/>
      <c r="C137" s="174" t="s">
        <v>446</v>
      </c>
      <c r="D137" s="174" t="s">
        <v>148</v>
      </c>
      <c r="E137" s="175" t="s">
        <v>300</v>
      </c>
      <c r="F137" s="176" t="s">
        <v>918</v>
      </c>
      <c r="G137" s="177" t="s">
        <v>510</v>
      </c>
      <c r="H137" s="178">
        <v>1</v>
      </c>
      <c r="I137" s="179"/>
      <c r="J137" s="180">
        <f t="shared" si="10"/>
        <v>0</v>
      </c>
      <c r="K137" s="176" t="s">
        <v>19</v>
      </c>
      <c r="L137" s="40"/>
      <c r="M137" s="181" t="s">
        <v>19</v>
      </c>
      <c r="N137" s="182" t="s">
        <v>43</v>
      </c>
      <c r="O137" s="65"/>
      <c r="P137" s="183">
        <f t="shared" si="11"/>
        <v>0</v>
      </c>
      <c r="Q137" s="183">
        <v>0</v>
      </c>
      <c r="R137" s="183">
        <f t="shared" si="12"/>
        <v>0</v>
      </c>
      <c r="S137" s="183">
        <v>0</v>
      </c>
      <c r="T137" s="184">
        <f t="shared" si="1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218</v>
      </c>
      <c r="AT137" s="185" t="s">
        <v>148</v>
      </c>
      <c r="AU137" s="185" t="s">
        <v>82</v>
      </c>
      <c r="AY137" s="18" t="s">
        <v>146</v>
      </c>
      <c r="BE137" s="186">
        <f t="shared" si="14"/>
        <v>0</v>
      </c>
      <c r="BF137" s="186">
        <f t="shared" si="15"/>
        <v>0</v>
      </c>
      <c r="BG137" s="186">
        <f t="shared" si="16"/>
        <v>0</v>
      </c>
      <c r="BH137" s="186">
        <f t="shared" si="17"/>
        <v>0</v>
      </c>
      <c r="BI137" s="186">
        <f t="shared" si="18"/>
        <v>0</v>
      </c>
      <c r="BJ137" s="18" t="s">
        <v>80</v>
      </c>
      <c r="BK137" s="186">
        <f t="shared" si="19"/>
        <v>0</v>
      </c>
      <c r="BL137" s="18" t="s">
        <v>218</v>
      </c>
      <c r="BM137" s="185" t="s">
        <v>924</v>
      </c>
    </row>
    <row r="138" spans="1:65" s="2" customFormat="1" ht="16.5" customHeight="1">
      <c r="A138" s="35"/>
      <c r="B138" s="36"/>
      <c r="C138" s="174" t="s">
        <v>450</v>
      </c>
      <c r="D138" s="174" t="s">
        <v>148</v>
      </c>
      <c r="E138" s="175" t="s">
        <v>306</v>
      </c>
      <c r="F138" s="176" t="s">
        <v>925</v>
      </c>
      <c r="G138" s="177" t="s">
        <v>510</v>
      </c>
      <c r="H138" s="178">
        <v>1</v>
      </c>
      <c r="I138" s="179"/>
      <c r="J138" s="180">
        <f t="shared" si="10"/>
        <v>0</v>
      </c>
      <c r="K138" s="176" t="s">
        <v>19</v>
      </c>
      <c r="L138" s="40"/>
      <c r="M138" s="181" t="s">
        <v>19</v>
      </c>
      <c r="N138" s="182" t="s">
        <v>43</v>
      </c>
      <c r="O138" s="65"/>
      <c r="P138" s="183">
        <f t="shared" si="11"/>
        <v>0</v>
      </c>
      <c r="Q138" s="183">
        <v>0</v>
      </c>
      <c r="R138" s="183">
        <f t="shared" si="12"/>
        <v>0</v>
      </c>
      <c r="S138" s="183">
        <v>0</v>
      </c>
      <c r="T138" s="184">
        <f t="shared" si="1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218</v>
      </c>
      <c r="AT138" s="185" t="s">
        <v>148</v>
      </c>
      <c r="AU138" s="185" t="s">
        <v>82</v>
      </c>
      <c r="AY138" s="18" t="s">
        <v>146</v>
      </c>
      <c r="BE138" s="186">
        <f t="shared" si="14"/>
        <v>0</v>
      </c>
      <c r="BF138" s="186">
        <f t="shared" si="15"/>
        <v>0</v>
      </c>
      <c r="BG138" s="186">
        <f t="shared" si="16"/>
        <v>0</v>
      </c>
      <c r="BH138" s="186">
        <f t="shared" si="17"/>
        <v>0</v>
      </c>
      <c r="BI138" s="186">
        <f t="shared" si="18"/>
        <v>0</v>
      </c>
      <c r="BJ138" s="18" t="s">
        <v>80</v>
      </c>
      <c r="BK138" s="186">
        <f t="shared" si="19"/>
        <v>0</v>
      </c>
      <c r="BL138" s="18" t="s">
        <v>218</v>
      </c>
      <c r="BM138" s="185" t="s">
        <v>926</v>
      </c>
    </row>
    <row r="139" spans="1:65" s="2" customFormat="1" ht="16.5" customHeight="1">
      <c r="A139" s="35"/>
      <c r="B139" s="36"/>
      <c r="C139" s="174" t="s">
        <v>457</v>
      </c>
      <c r="D139" s="174" t="s">
        <v>148</v>
      </c>
      <c r="E139" s="175" t="s">
        <v>313</v>
      </c>
      <c r="F139" s="176" t="s">
        <v>927</v>
      </c>
      <c r="G139" s="177" t="s">
        <v>510</v>
      </c>
      <c r="H139" s="178">
        <v>1</v>
      </c>
      <c r="I139" s="179"/>
      <c r="J139" s="180">
        <f t="shared" si="10"/>
        <v>0</v>
      </c>
      <c r="K139" s="176" t="s">
        <v>19</v>
      </c>
      <c r="L139" s="40"/>
      <c r="M139" s="181" t="s">
        <v>19</v>
      </c>
      <c r="N139" s="182" t="s">
        <v>43</v>
      </c>
      <c r="O139" s="65"/>
      <c r="P139" s="183">
        <f t="shared" si="11"/>
        <v>0</v>
      </c>
      <c r="Q139" s="183">
        <v>0</v>
      </c>
      <c r="R139" s="183">
        <f t="shared" si="12"/>
        <v>0</v>
      </c>
      <c r="S139" s="183">
        <v>0</v>
      </c>
      <c r="T139" s="184">
        <f t="shared" si="1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218</v>
      </c>
      <c r="AT139" s="185" t="s">
        <v>148</v>
      </c>
      <c r="AU139" s="185" t="s">
        <v>82</v>
      </c>
      <c r="AY139" s="18" t="s">
        <v>146</v>
      </c>
      <c r="BE139" s="186">
        <f t="shared" si="14"/>
        <v>0</v>
      </c>
      <c r="BF139" s="186">
        <f t="shared" si="15"/>
        <v>0</v>
      </c>
      <c r="BG139" s="186">
        <f t="shared" si="16"/>
        <v>0</v>
      </c>
      <c r="BH139" s="186">
        <f t="shared" si="17"/>
        <v>0</v>
      </c>
      <c r="BI139" s="186">
        <f t="shared" si="18"/>
        <v>0</v>
      </c>
      <c r="BJ139" s="18" t="s">
        <v>80</v>
      </c>
      <c r="BK139" s="186">
        <f t="shared" si="19"/>
        <v>0</v>
      </c>
      <c r="BL139" s="18" t="s">
        <v>218</v>
      </c>
      <c r="BM139" s="185" t="s">
        <v>928</v>
      </c>
    </row>
    <row r="140" spans="1:65" s="2" customFormat="1" ht="16.5" customHeight="1">
      <c r="A140" s="35"/>
      <c r="B140" s="36"/>
      <c r="C140" s="174" t="s">
        <v>463</v>
      </c>
      <c r="D140" s="174" t="s">
        <v>148</v>
      </c>
      <c r="E140" s="175" t="s">
        <v>321</v>
      </c>
      <c r="F140" s="176" t="s">
        <v>929</v>
      </c>
      <c r="G140" s="177" t="s">
        <v>510</v>
      </c>
      <c r="H140" s="178">
        <v>1</v>
      </c>
      <c r="I140" s="179"/>
      <c r="J140" s="180">
        <f t="shared" si="10"/>
        <v>0</v>
      </c>
      <c r="K140" s="176" t="s">
        <v>19</v>
      </c>
      <c r="L140" s="40"/>
      <c r="M140" s="181" t="s">
        <v>19</v>
      </c>
      <c r="N140" s="182" t="s">
        <v>43</v>
      </c>
      <c r="O140" s="65"/>
      <c r="P140" s="183">
        <f t="shared" si="11"/>
        <v>0</v>
      </c>
      <c r="Q140" s="183">
        <v>0</v>
      </c>
      <c r="R140" s="183">
        <f t="shared" si="12"/>
        <v>0</v>
      </c>
      <c r="S140" s="183">
        <v>0</v>
      </c>
      <c r="T140" s="184">
        <f t="shared" si="1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218</v>
      </c>
      <c r="AT140" s="185" t="s">
        <v>148</v>
      </c>
      <c r="AU140" s="185" t="s">
        <v>82</v>
      </c>
      <c r="AY140" s="18" t="s">
        <v>146</v>
      </c>
      <c r="BE140" s="186">
        <f t="shared" si="14"/>
        <v>0</v>
      </c>
      <c r="BF140" s="186">
        <f t="shared" si="15"/>
        <v>0</v>
      </c>
      <c r="BG140" s="186">
        <f t="shared" si="16"/>
        <v>0</v>
      </c>
      <c r="BH140" s="186">
        <f t="shared" si="17"/>
        <v>0</v>
      </c>
      <c r="BI140" s="186">
        <f t="shared" si="18"/>
        <v>0</v>
      </c>
      <c r="BJ140" s="18" t="s">
        <v>80</v>
      </c>
      <c r="BK140" s="186">
        <f t="shared" si="19"/>
        <v>0</v>
      </c>
      <c r="BL140" s="18" t="s">
        <v>218</v>
      </c>
      <c r="BM140" s="185" t="s">
        <v>930</v>
      </c>
    </row>
    <row r="141" spans="1:65" s="12" customFormat="1" ht="22.9" customHeight="1">
      <c r="B141" s="158"/>
      <c r="C141" s="159"/>
      <c r="D141" s="160" t="s">
        <v>71</v>
      </c>
      <c r="E141" s="172" t="s">
        <v>931</v>
      </c>
      <c r="F141" s="172" t="s">
        <v>932</v>
      </c>
      <c r="G141" s="159"/>
      <c r="H141" s="159"/>
      <c r="I141" s="162"/>
      <c r="J141" s="173">
        <f>BK141</f>
        <v>0</v>
      </c>
      <c r="K141" s="159"/>
      <c r="L141" s="164"/>
      <c r="M141" s="165"/>
      <c r="N141" s="166"/>
      <c r="O141" s="166"/>
      <c r="P141" s="167">
        <f>SUM(P142:P148)</f>
        <v>0</v>
      </c>
      <c r="Q141" s="166"/>
      <c r="R141" s="167">
        <f>SUM(R142:R148)</f>
        <v>0</v>
      </c>
      <c r="S141" s="166"/>
      <c r="T141" s="168">
        <f>SUM(T142:T148)</f>
        <v>0</v>
      </c>
      <c r="AR141" s="169" t="s">
        <v>80</v>
      </c>
      <c r="AT141" s="170" t="s">
        <v>71</v>
      </c>
      <c r="AU141" s="170" t="s">
        <v>80</v>
      </c>
      <c r="AY141" s="169" t="s">
        <v>146</v>
      </c>
      <c r="BK141" s="171">
        <f>SUM(BK142:BK148)</f>
        <v>0</v>
      </c>
    </row>
    <row r="142" spans="1:65" s="2" customFormat="1" ht="16.5" customHeight="1">
      <c r="A142" s="35"/>
      <c r="B142" s="36"/>
      <c r="C142" s="174" t="s">
        <v>467</v>
      </c>
      <c r="D142" s="174" t="s">
        <v>148</v>
      </c>
      <c r="E142" s="175" t="s">
        <v>933</v>
      </c>
      <c r="F142" s="176" t="s">
        <v>934</v>
      </c>
      <c r="G142" s="177" t="s">
        <v>510</v>
      </c>
      <c r="H142" s="178">
        <v>4</v>
      </c>
      <c r="I142" s="179"/>
      <c r="J142" s="180">
        <f t="shared" ref="J142:J148" si="20">ROUND(I142*H142,2)</f>
        <v>0</v>
      </c>
      <c r="K142" s="176" t="s">
        <v>19</v>
      </c>
      <c r="L142" s="40"/>
      <c r="M142" s="181" t="s">
        <v>19</v>
      </c>
      <c r="N142" s="182" t="s">
        <v>43</v>
      </c>
      <c r="O142" s="65"/>
      <c r="P142" s="183">
        <f t="shared" ref="P142:P148" si="21">O142*H142</f>
        <v>0</v>
      </c>
      <c r="Q142" s="183">
        <v>0</v>
      </c>
      <c r="R142" s="183">
        <f t="shared" ref="R142:R148" si="22">Q142*H142</f>
        <v>0</v>
      </c>
      <c r="S142" s="183">
        <v>0</v>
      </c>
      <c r="T142" s="184">
        <f t="shared" ref="T142:T148" si="23"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218</v>
      </c>
      <c r="AT142" s="185" t="s">
        <v>148</v>
      </c>
      <c r="AU142" s="185" t="s">
        <v>82</v>
      </c>
      <c r="AY142" s="18" t="s">
        <v>146</v>
      </c>
      <c r="BE142" s="186">
        <f t="shared" ref="BE142:BE148" si="24">IF(N142="základní",J142,0)</f>
        <v>0</v>
      </c>
      <c r="BF142" s="186">
        <f t="shared" ref="BF142:BF148" si="25">IF(N142="snížená",J142,0)</f>
        <v>0</v>
      </c>
      <c r="BG142" s="186">
        <f t="shared" ref="BG142:BG148" si="26">IF(N142="zákl. přenesená",J142,0)</f>
        <v>0</v>
      </c>
      <c r="BH142" s="186">
        <f t="shared" ref="BH142:BH148" si="27">IF(N142="sníž. přenesená",J142,0)</f>
        <v>0</v>
      </c>
      <c r="BI142" s="186">
        <f t="shared" ref="BI142:BI148" si="28">IF(N142="nulová",J142,0)</f>
        <v>0</v>
      </c>
      <c r="BJ142" s="18" t="s">
        <v>80</v>
      </c>
      <c r="BK142" s="186">
        <f t="shared" ref="BK142:BK148" si="29">ROUND(I142*H142,2)</f>
        <v>0</v>
      </c>
      <c r="BL142" s="18" t="s">
        <v>218</v>
      </c>
      <c r="BM142" s="185" t="s">
        <v>935</v>
      </c>
    </row>
    <row r="143" spans="1:65" s="2" customFormat="1" ht="16.5" customHeight="1">
      <c r="A143" s="35"/>
      <c r="B143" s="36"/>
      <c r="C143" s="174" t="s">
        <v>473</v>
      </c>
      <c r="D143" s="174" t="s">
        <v>148</v>
      </c>
      <c r="E143" s="175" t="s">
        <v>936</v>
      </c>
      <c r="F143" s="176" t="s">
        <v>937</v>
      </c>
      <c r="G143" s="177" t="s">
        <v>510</v>
      </c>
      <c r="H143" s="178">
        <v>2</v>
      </c>
      <c r="I143" s="179"/>
      <c r="J143" s="180">
        <f t="shared" si="20"/>
        <v>0</v>
      </c>
      <c r="K143" s="176" t="s">
        <v>19</v>
      </c>
      <c r="L143" s="40"/>
      <c r="M143" s="181" t="s">
        <v>19</v>
      </c>
      <c r="N143" s="182" t="s">
        <v>43</v>
      </c>
      <c r="O143" s="65"/>
      <c r="P143" s="183">
        <f t="shared" si="21"/>
        <v>0</v>
      </c>
      <c r="Q143" s="183">
        <v>0</v>
      </c>
      <c r="R143" s="183">
        <f t="shared" si="22"/>
        <v>0</v>
      </c>
      <c r="S143" s="183">
        <v>0</v>
      </c>
      <c r="T143" s="184">
        <f t="shared" si="2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218</v>
      </c>
      <c r="AT143" s="185" t="s">
        <v>148</v>
      </c>
      <c r="AU143" s="185" t="s">
        <v>82</v>
      </c>
      <c r="AY143" s="18" t="s">
        <v>146</v>
      </c>
      <c r="BE143" s="186">
        <f t="shared" si="24"/>
        <v>0</v>
      </c>
      <c r="BF143" s="186">
        <f t="shared" si="25"/>
        <v>0</v>
      </c>
      <c r="BG143" s="186">
        <f t="shared" si="26"/>
        <v>0</v>
      </c>
      <c r="BH143" s="186">
        <f t="shared" si="27"/>
        <v>0</v>
      </c>
      <c r="BI143" s="186">
        <f t="shared" si="28"/>
        <v>0</v>
      </c>
      <c r="BJ143" s="18" t="s">
        <v>80</v>
      </c>
      <c r="BK143" s="186">
        <f t="shared" si="29"/>
        <v>0</v>
      </c>
      <c r="BL143" s="18" t="s">
        <v>218</v>
      </c>
      <c r="BM143" s="185" t="s">
        <v>938</v>
      </c>
    </row>
    <row r="144" spans="1:65" s="2" customFormat="1" ht="16.5" customHeight="1">
      <c r="A144" s="35"/>
      <c r="B144" s="36"/>
      <c r="C144" s="174" t="s">
        <v>482</v>
      </c>
      <c r="D144" s="174" t="s">
        <v>148</v>
      </c>
      <c r="E144" s="175" t="s">
        <v>939</v>
      </c>
      <c r="F144" s="176" t="s">
        <v>940</v>
      </c>
      <c r="G144" s="177" t="s">
        <v>510</v>
      </c>
      <c r="H144" s="178">
        <v>2</v>
      </c>
      <c r="I144" s="179"/>
      <c r="J144" s="180">
        <f t="shared" si="20"/>
        <v>0</v>
      </c>
      <c r="K144" s="176" t="s">
        <v>19</v>
      </c>
      <c r="L144" s="40"/>
      <c r="M144" s="181" t="s">
        <v>19</v>
      </c>
      <c r="N144" s="182" t="s">
        <v>43</v>
      </c>
      <c r="O144" s="65"/>
      <c r="P144" s="183">
        <f t="shared" si="21"/>
        <v>0</v>
      </c>
      <c r="Q144" s="183">
        <v>0</v>
      </c>
      <c r="R144" s="183">
        <f t="shared" si="22"/>
        <v>0</v>
      </c>
      <c r="S144" s="183">
        <v>0</v>
      </c>
      <c r="T144" s="184">
        <f t="shared" si="2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218</v>
      </c>
      <c r="AT144" s="185" t="s">
        <v>148</v>
      </c>
      <c r="AU144" s="185" t="s">
        <v>82</v>
      </c>
      <c r="AY144" s="18" t="s">
        <v>146</v>
      </c>
      <c r="BE144" s="186">
        <f t="shared" si="24"/>
        <v>0</v>
      </c>
      <c r="BF144" s="186">
        <f t="shared" si="25"/>
        <v>0</v>
      </c>
      <c r="BG144" s="186">
        <f t="shared" si="26"/>
        <v>0</v>
      </c>
      <c r="BH144" s="186">
        <f t="shared" si="27"/>
        <v>0</v>
      </c>
      <c r="BI144" s="186">
        <f t="shared" si="28"/>
        <v>0</v>
      </c>
      <c r="BJ144" s="18" t="s">
        <v>80</v>
      </c>
      <c r="BK144" s="186">
        <f t="shared" si="29"/>
        <v>0</v>
      </c>
      <c r="BL144" s="18" t="s">
        <v>218</v>
      </c>
      <c r="BM144" s="185" t="s">
        <v>941</v>
      </c>
    </row>
    <row r="145" spans="1:65" s="2" customFormat="1" ht="16.5" customHeight="1">
      <c r="A145" s="35"/>
      <c r="B145" s="36"/>
      <c r="C145" s="174" t="s">
        <v>488</v>
      </c>
      <c r="D145" s="174" t="s">
        <v>148</v>
      </c>
      <c r="E145" s="175" t="s">
        <v>942</v>
      </c>
      <c r="F145" s="176" t="s">
        <v>943</v>
      </c>
      <c r="G145" s="177" t="s">
        <v>510</v>
      </c>
      <c r="H145" s="178">
        <v>8</v>
      </c>
      <c r="I145" s="179"/>
      <c r="J145" s="180">
        <f t="shared" si="20"/>
        <v>0</v>
      </c>
      <c r="K145" s="176" t="s">
        <v>19</v>
      </c>
      <c r="L145" s="40"/>
      <c r="M145" s="181" t="s">
        <v>19</v>
      </c>
      <c r="N145" s="182" t="s">
        <v>43</v>
      </c>
      <c r="O145" s="65"/>
      <c r="P145" s="183">
        <f t="shared" si="21"/>
        <v>0</v>
      </c>
      <c r="Q145" s="183">
        <v>0</v>
      </c>
      <c r="R145" s="183">
        <f t="shared" si="22"/>
        <v>0</v>
      </c>
      <c r="S145" s="183">
        <v>0</v>
      </c>
      <c r="T145" s="184">
        <f t="shared" si="2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5" t="s">
        <v>218</v>
      </c>
      <c r="AT145" s="185" t="s">
        <v>148</v>
      </c>
      <c r="AU145" s="185" t="s">
        <v>82</v>
      </c>
      <c r="AY145" s="18" t="s">
        <v>146</v>
      </c>
      <c r="BE145" s="186">
        <f t="shared" si="24"/>
        <v>0</v>
      </c>
      <c r="BF145" s="186">
        <f t="shared" si="25"/>
        <v>0</v>
      </c>
      <c r="BG145" s="186">
        <f t="shared" si="26"/>
        <v>0</v>
      </c>
      <c r="BH145" s="186">
        <f t="shared" si="27"/>
        <v>0</v>
      </c>
      <c r="BI145" s="186">
        <f t="shared" si="28"/>
        <v>0</v>
      </c>
      <c r="BJ145" s="18" t="s">
        <v>80</v>
      </c>
      <c r="BK145" s="186">
        <f t="shared" si="29"/>
        <v>0</v>
      </c>
      <c r="BL145" s="18" t="s">
        <v>218</v>
      </c>
      <c r="BM145" s="185" t="s">
        <v>944</v>
      </c>
    </row>
    <row r="146" spans="1:65" s="2" customFormat="1" ht="16.5" customHeight="1">
      <c r="A146" s="35"/>
      <c r="B146" s="36"/>
      <c r="C146" s="174" t="s">
        <v>493</v>
      </c>
      <c r="D146" s="174" t="s">
        <v>148</v>
      </c>
      <c r="E146" s="175" t="s">
        <v>945</v>
      </c>
      <c r="F146" s="176" t="s">
        <v>946</v>
      </c>
      <c r="G146" s="177" t="s">
        <v>510</v>
      </c>
      <c r="H146" s="178">
        <v>4</v>
      </c>
      <c r="I146" s="179"/>
      <c r="J146" s="180">
        <f t="shared" si="20"/>
        <v>0</v>
      </c>
      <c r="K146" s="176" t="s">
        <v>19</v>
      </c>
      <c r="L146" s="40"/>
      <c r="M146" s="181" t="s">
        <v>19</v>
      </c>
      <c r="N146" s="182" t="s">
        <v>43</v>
      </c>
      <c r="O146" s="65"/>
      <c r="P146" s="183">
        <f t="shared" si="21"/>
        <v>0</v>
      </c>
      <c r="Q146" s="183">
        <v>0</v>
      </c>
      <c r="R146" s="183">
        <f t="shared" si="22"/>
        <v>0</v>
      </c>
      <c r="S146" s="183">
        <v>0</v>
      </c>
      <c r="T146" s="184">
        <f t="shared" si="2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218</v>
      </c>
      <c r="AT146" s="185" t="s">
        <v>148</v>
      </c>
      <c r="AU146" s="185" t="s">
        <v>82</v>
      </c>
      <c r="AY146" s="18" t="s">
        <v>146</v>
      </c>
      <c r="BE146" s="186">
        <f t="shared" si="24"/>
        <v>0</v>
      </c>
      <c r="BF146" s="186">
        <f t="shared" si="25"/>
        <v>0</v>
      </c>
      <c r="BG146" s="186">
        <f t="shared" si="26"/>
        <v>0</v>
      </c>
      <c r="BH146" s="186">
        <f t="shared" si="27"/>
        <v>0</v>
      </c>
      <c r="BI146" s="186">
        <f t="shared" si="28"/>
        <v>0</v>
      </c>
      <c r="BJ146" s="18" t="s">
        <v>80</v>
      </c>
      <c r="BK146" s="186">
        <f t="shared" si="29"/>
        <v>0</v>
      </c>
      <c r="BL146" s="18" t="s">
        <v>218</v>
      </c>
      <c r="BM146" s="185" t="s">
        <v>947</v>
      </c>
    </row>
    <row r="147" spans="1:65" s="2" customFormat="1" ht="16.5" customHeight="1">
      <c r="A147" s="35"/>
      <c r="B147" s="36"/>
      <c r="C147" s="174" t="s">
        <v>498</v>
      </c>
      <c r="D147" s="174" t="s">
        <v>148</v>
      </c>
      <c r="E147" s="175" t="s">
        <v>948</v>
      </c>
      <c r="F147" s="176" t="s">
        <v>949</v>
      </c>
      <c r="G147" s="177" t="s">
        <v>510</v>
      </c>
      <c r="H147" s="178">
        <v>1</v>
      </c>
      <c r="I147" s="179"/>
      <c r="J147" s="180">
        <f t="shared" si="20"/>
        <v>0</v>
      </c>
      <c r="K147" s="176" t="s">
        <v>19</v>
      </c>
      <c r="L147" s="40"/>
      <c r="M147" s="181" t="s">
        <v>19</v>
      </c>
      <c r="N147" s="182" t="s">
        <v>43</v>
      </c>
      <c r="O147" s="65"/>
      <c r="P147" s="183">
        <f t="shared" si="21"/>
        <v>0</v>
      </c>
      <c r="Q147" s="183">
        <v>0</v>
      </c>
      <c r="R147" s="183">
        <f t="shared" si="22"/>
        <v>0</v>
      </c>
      <c r="S147" s="183">
        <v>0</v>
      </c>
      <c r="T147" s="184">
        <f t="shared" si="2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218</v>
      </c>
      <c r="AT147" s="185" t="s">
        <v>148</v>
      </c>
      <c r="AU147" s="185" t="s">
        <v>82</v>
      </c>
      <c r="AY147" s="18" t="s">
        <v>146</v>
      </c>
      <c r="BE147" s="186">
        <f t="shared" si="24"/>
        <v>0</v>
      </c>
      <c r="BF147" s="186">
        <f t="shared" si="25"/>
        <v>0</v>
      </c>
      <c r="BG147" s="186">
        <f t="shared" si="26"/>
        <v>0</v>
      </c>
      <c r="BH147" s="186">
        <f t="shared" si="27"/>
        <v>0</v>
      </c>
      <c r="BI147" s="186">
        <f t="shared" si="28"/>
        <v>0</v>
      </c>
      <c r="BJ147" s="18" t="s">
        <v>80</v>
      </c>
      <c r="BK147" s="186">
        <f t="shared" si="29"/>
        <v>0</v>
      </c>
      <c r="BL147" s="18" t="s">
        <v>218</v>
      </c>
      <c r="BM147" s="185" t="s">
        <v>950</v>
      </c>
    </row>
    <row r="148" spans="1:65" s="2" customFormat="1" ht="16.5" customHeight="1">
      <c r="A148" s="35"/>
      <c r="B148" s="36"/>
      <c r="C148" s="174" t="s">
        <v>507</v>
      </c>
      <c r="D148" s="174" t="s">
        <v>148</v>
      </c>
      <c r="E148" s="175" t="s">
        <v>951</v>
      </c>
      <c r="F148" s="176" t="s">
        <v>952</v>
      </c>
      <c r="G148" s="177" t="s">
        <v>510</v>
      </c>
      <c r="H148" s="178">
        <v>1</v>
      </c>
      <c r="I148" s="179"/>
      <c r="J148" s="180">
        <f t="shared" si="20"/>
        <v>0</v>
      </c>
      <c r="K148" s="176" t="s">
        <v>19</v>
      </c>
      <c r="L148" s="40"/>
      <c r="M148" s="181" t="s">
        <v>19</v>
      </c>
      <c r="N148" s="182" t="s">
        <v>43</v>
      </c>
      <c r="O148" s="65"/>
      <c r="P148" s="183">
        <f t="shared" si="21"/>
        <v>0</v>
      </c>
      <c r="Q148" s="183">
        <v>0</v>
      </c>
      <c r="R148" s="183">
        <f t="shared" si="22"/>
        <v>0</v>
      </c>
      <c r="S148" s="183">
        <v>0</v>
      </c>
      <c r="T148" s="184">
        <f t="shared" si="2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218</v>
      </c>
      <c r="AT148" s="185" t="s">
        <v>148</v>
      </c>
      <c r="AU148" s="185" t="s">
        <v>82</v>
      </c>
      <c r="AY148" s="18" t="s">
        <v>146</v>
      </c>
      <c r="BE148" s="186">
        <f t="shared" si="24"/>
        <v>0</v>
      </c>
      <c r="BF148" s="186">
        <f t="shared" si="25"/>
        <v>0</v>
      </c>
      <c r="BG148" s="186">
        <f t="shared" si="26"/>
        <v>0</v>
      </c>
      <c r="BH148" s="186">
        <f t="shared" si="27"/>
        <v>0</v>
      </c>
      <c r="BI148" s="186">
        <f t="shared" si="28"/>
        <v>0</v>
      </c>
      <c r="BJ148" s="18" t="s">
        <v>80</v>
      </c>
      <c r="BK148" s="186">
        <f t="shared" si="29"/>
        <v>0</v>
      </c>
      <c r="BL148" s="18" t="s">
        <v>218</v>
      </c>
      <c r="BM148" s="185" t="s">
        <v>953</v>
      </c>
    </row>
    <row r="149" spans="1:65" s="12" customFormat="1" ht="22.9" customHeight="1">
      <c r="B149" s="158"/>
      <c r="C149" s="159"/>
      <c r="D149" s="160" t="s">
        <v>71</v>
      </c>
      <c r="E149" s="172" t="s">
        <v>954</v>
      </c>
      <c r="F149" s="172" t="s">
        <v>955</v>
      </c>
      <c r="G149" s="159"/>
      <c r="H149" s="159"/>
      <c r="I149" s="162"/>
      <c r="J149" s="173">
        <f>BK149</f>
        <v>0</v>
      </c>
      <c r="K149" s="159"/>
      <c r="L149" s="164"/>
      <c r="M149" s="165"/>
      <c r="N149" s="166"/>
      <c r="O149" s="166"/>
      <c r="P149" s="167">
        <f>SUM(P150:P151)</f>
        <v>0</v>
      </c>
      <c r="Q149" s="166"/>
      <c r="R149" s="167">
        <f>SUM(R150:R151)</f>
        <v>0</v>
      </c>
      <c r="S149" s="166"/>
      <c r="T149" s="168">
        <f>SUM(T150:T151)</f>
        <v>0</v>
      </c>
      <c r="AR149" s="169" t="s">
        <v>80</v>
      </c>
      <c r="AT149" s="170" t="s">
        <v>71</v>
      </c>
      <c r="AU149" s="170" t="s">
        <v>80</v>
      </c>
      <c r="AY149" s="169" t="s">
        <v>146</v>
      </c>
      <c r="BK149" s="171">
        <f>SUM(BK150:BK151)</f>
        <v>0</v>
      </c>
    </row>
    <row r="150" spans="1:65" s="2" customFormat="1" ht="16.5" customHeight="1">
      <c r="A150" s="35"/>
      <c r="B150" s="36"/>
      <c r="C150" s="174" t="s">
        <v>512</v>
      </c>
      <c r="D150" s="174" t="s">
        <v>148</v>
      </c>
      <c r="E150" s="175" t="s">
        <v>956</v>
      </c>
      <c r="F150" s="176" t="s">
        <v>957</v>
      </c>
      <c r="G150" s="177" t="s">
        <v>510</v>
      </c>
      <c r="H150" s="178">
        <v>1</v>
      </c>
      <c r="I150" s="179"/>
      <c r="J150" s="180">
        <f>ROUND(I150*H150,2)</f>
        <v>0</v>
      </c>
      <c r="K150" s="176" t="s">
        <v>19</v>
      </c>
      <c r="L150" s="40"/>
      <c r="M150" s="181" t="s">
        <v>19</v>
      </c>
      <c r="N150" s="182" t="s">
        <v>43</v>
      </c>
      <c r="O150" s="65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218</v>
      </c>
      <c r="AT150" s="185" t="s">
        <v>148</v>
      </c>
      <c r="AU150" s="185" t="s">
        <v>82</v>
      </c>
      <c r="AY150" s="18" t="s">
        <v>146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8" t="s">
        <v>80</v>
      </c>
      <c r="BK150" s="186">
        <f>ROUND(I150*H150,2)</f>
        <v>0</v>
      </c>
      <c r="BL150" s="18" t="s">
        <v>218</v>
      </c>
      <c r="BM150" s="185" t="s">
        <v>958</v>
      </c>
    </row>
    <row r="151" spans="1:65" s="2" customFormat="1" ht="16.5" customHeight="1">
      <c r="A151" s="35"/>
      <c r="B151" s="36"/>
      <c r="C151" s="174" t="s">
        <v>518</v>
      </c>
      <c r="D151" s="174" t="s">
        <v>148</v>
      </c>
      <c r="E151" s="175" t="s">
        <v>959</v>
      </c>
      <c r="F151" s="176" t="s">
        <v>960</v>
      </c>
      <c r="G151" s="177" t="s">
        <v>510</v>
      </c>
      <c r="H151" s="178">
        <v>1</v>
      </c>
      <c r="I151" s="179"/>
      <c r="J151" s="180">
        <f>ROUND(I151*H151,2)</f>
        <v>0</v>
      </c>
      <c r="K151" s="176" t="s">
        <v>19</v>
      </c>
      <c r="L151" s="40"/>
      <c r="M151" s="231" t="s">
        <v>19</v>
      </c>
      <c r="N151" s="232" t="s">
        <v>43</v>
      </c>
      <c r="O151" s="229"/>
      <c r="P151" s="233">
        <f>O151*H151</f>
        <v>0</v>
      </c>
      <c r="Q151" s="233">
        <v>0</v>
      </c>
      <c r="R151" s="233">
        <f>Q151*H151</f>
        <v>0</v>
      </c>
      <c r="S151" s="233">
        <v>0</v>
      </c>
      <c r="T151" s="23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218</v>
      </c>
      <c r="AT151" s="185" t="s">
        <v>148</v>
      </c>
      <c r="AU151" s="185" t="s">
        <v>82</v>
      </c>
      <c r="AY151" s="18" t="s">
        <v>146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80</v>
      </c>
      <c r="BK151" s="186">
        <f>ROUND(I151*H151,2)</f>
        <v>0</v>
      </c>
      <c r="BL151" s="18" t="s">
        <v>218</v>
      </c>
      <c r="BM151" s="185" t="s">
        <v>961</v>
      </c>
    </row>
    <row r="152" spans="1:65" s="2" customFormat="1" ht="6.95" customHeight="1">
      <c r="A152" s="35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0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algorithmName="SHA-512" hashValue="4qBoKm3CJiAbLAIzWEAToptMnC2rgX/qig/NJbmPKQPqB57bDRy7giPluJcU1iMmrop+6RR/BEdiO2q2wWPgWQ==" saltValue="V95ZZizVF4uLr+phkx9A1hqcq5HS2/FXlye6SEiEtpH9uxuyr6lUbCrf77g0m2Kihpn7UDO93iLLNs5bLgtn9w==" spinCount="100000" sheet="1" objects="1" scenarios="1" formatColumns="0" formatRows="0" autoFilter="0"/>
  <autoFilter ref="C84:K151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8" t="s">
        <v>97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108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2" t="str">
        <f>'Rekapitulace stavby'!K6</f>
        <v>Modernizace hlavního přepojovače</v>
      </c>
      <c r="F7" s="363"/>
      <c r="G7" s="363"/>
      <c r="H7" s="363"/>
      <c r="L7" s="21"/>
    </row>
    <row r="8" spans="1:46" s="2" customFormat="1" ht="12" customHeight="1">
      <c r="A8" s="35"/>
      <c r="B8" s="40"/>
      <c r="C8" s="35"/>
      <c r="D8" s="106" t="s">
        <v>109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962</v>
      </c>
      <c r="F9" s="365"/>
      <c r="G9" s="365"/>
      <c r="H9" s="36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4. 5. 2025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0"/>
      <c r="B27" s="111"/>
      <c r="C27" s="110"/>
      <c r="D27" s="110"/>
      <c r="E27" s="368" t="s">
        <v>37</v>
      </c>
      <c r="F27" s="368"/>
      <c r="G27" s="368"/>
      <c r="H27" s="36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ROUND(J83,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ROUND((SUM(BE83:BE119)),  2)</f>
        <v>0</v>
      </c>
      <c r="G33" s="35"/>
      <c r="H33" s="35"/>
      <c r="I33" s="119">
        <v>0.21</v>
      </c>
      <c r="J33" s="118">
        <f>ROUND(((SUM(BE83:BE119))*I33),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ROUND((SUM(BF83:BF119)),  2)</f>
        <v>0</v>
      </c>
      <c r="G34" s="35"/>
      <c r="H34" s="35"/>
      <c r="I34" s="119">
        <v>0.12</v>
      </c>
      <c r="J34" s="118">
        <f>ROUND(((SUM(BF83:BF119))*I34),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ROUND((SUM(BG83:BG119)),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ROUND((SUM(BH83:BH119)),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ROUND((SUM(BI83:BI119)),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9" t="str">
        <f>E7</f>
        <v>Modernizace hlavního přepojovače</v>
      </c>
      <c r="F48" s="370"/>
      <c r="G48" s="370"/>
      <c r="H48" s="370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2" t="str">
        <f>E9</f>
        <v>06 - Slaboproud</v>
      </c>
      <c r="F50" s="371"/>
      <c r="G50" s="371"/>
      <c r="H50" s="371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Český rozhlas 385/13, Praha 2</v>
      </c>
      <c r="G52" s="37"/>
      <c r="H52" s="37"/>
      <c r="I52" s="30" t="s">
        <v>23</v>
      </c>
      <c r="J52" s="60" t="str">
        <f>IF(J12="","",J12)</f>
        <v>4. 5. 2025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Český rozhlas Vinohradská 1409/12, Praha 2</v>
      </c>
      <c r="G54" s="37"/>
      <c r="H54" s="37"/>
      <c r="I54" s="30" t="s">
        <v>31</v>
      </c>
      <c r="J54" s="33" t="str">
        <f>E21</f>
        <v>Ing. Jaroslav Borovička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Milan Dušek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112</v>
      </c>
      <c r="D57" s="132"/>
      <c r="E57" s="132"/>
      <c r="F57" s="132"/>
      <c r="G57" s="132"/>
      <c r="H57" s="132"/>
      <c r="I57" s="132"/>
      <c r="J57" s="133" t="s">
        <v>113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J83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114</v>
      </c>
    </row>
    <row r="60" spans="1:47" s="9" customFormat="1" ht="24.95" customHeight="1">
      <c r="B60" s="135"/>
      <c r="C60" s="136"/>
      <c r="D60" s="137" t="s">
        <v>963</v>
      </c>
      <c r="E60" s="138"/>
      <c r="F60" s="138"/>
      <c r="G60" s="138"/>
      <c r="H60" s="138"/>
      <c r="I60" s="138"/>
      <c r="J60" s="139">
        <f>J84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964</v>
      </c>
      <c r="E61" s="144"/>
      <c r="F61" s="144"/>
      <c r="G61" s="144"/>
      <c r="H61" s="144"/>
      <c r="I61" s="144"/>
      <c r="J61" s="145">
        <f>J85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965</v>
      </c>
      <c r="E62" s="144"/>
      <c r="F62" s="144"/>
      <c r="G62" s="144"/>
      <c r="H62" s="144"/>
      <c r="I62" s="144"/>
      <c r="J62" s="145">
        <f>J100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754</v>
      </c>
      <c r="E63" s="144"/>
      <c r="F63" s="144"/>
      <c r="G63" s="144"/>
      <c r="H63" s="144"/>
      <c r="I63" s="144"/>
      <c r="J63" s="145">
        <f>J115</f>
        <v>0</v>
      </c>
      <c r="K63" s="142"/>
      <c r="L63" s="146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5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5" customHeight="1">
      <c r="A70" s="35"/>
      <c r="B70" s="36"/>
      <c r="C70" s="24" t="s">
        <v>131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69" t="str">
        <f>E7</f>
        <v>Modernizace hlavního přepojovače</v>
      </c>
      <c r="F73" s="370"/>
      <c r="G73" s="370"/>
      <c r="H73" s="370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109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22" t="str">
        <f>E9</f>
        <v>06 - Slaboproud</v>
      </c>
      <c r="F75" s="371"/>
      <c r="G75" s="371"/>
      <c r="H75" s="371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21</v>
      </c>
      <c r="D77" s="37"/>
      <c r="E77" s="37"/>
      <c r="F77" s="28" t="str">
        <f>F12</f>
        <v>Český rozhlas 385/13, Praha 2</v>
      </c>
      <c r="G77" s="37"/>
      <c r="H77" s="37"/>
      <c r="I77" s="30" t="s">
        <v>23</v>
      </c>
      <c r="J77" s="60" t="str">
        <f>IF(J12="","",J12)</f>
        <v>4. 5. 2025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7" customHeight="1">
      <c r="A79" s="35"/>
      <c r="B79" s="36"/>
      <c r="C79" s="30" t="s">
        <v>25</v>
      </c>
      <c r="D79" s="37"/>
      <c r="E79" s="37"/>
      <c r="F79" s="28" t="str">
        <f>E15</f>
        <v>Český rozhlas Vinohradská 1409/12, Praha 2</v>
      </c>
      <c r="G79" s="37"/>
      <c r="H79" s="37"/>
      <c r="I79" s="30" t="s">
        <v>31</v>
      </c>
      <c r="J79" s="33" t="str">
        <f>E21</f>
        <v>Ing. Jaroslav Borovička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29</v>
      </c>
      <c r="D80" s="37"/>
      <c r="E80" s="37"/>
      <c r="F80" s="28" t="str">
        <f>IF(E18="","",E18)</f>
        <v>Vyplň údaj</v>
      </c>
      <c r="G80" s="37"/>
      <c r="H80" s="37"/>
      <c r="I80" s="30" t="s">
        <v>34</v>
      </c>
      <c r="J80" s="33" t="str">
        <f>E24</f>
        <v>Ing. Milan Dušek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47"/>
      <c r="B82" s="148"/>
      <c r="C82" s="149" t="s">
        <v>132</v>
      </c>
      <c r="D82" s="150" t="s">
        <v>57</v>
      </c>
      <c r="E82" s="150" t="s">
        <v>53</v>
      </c>
      <c r="F82" s="150" t="s">
        <v>54</v>
      </c>
      <c r="G82" s="150" t="s">
        <v>133</v>
      </c>
      <c r="H82" s="150" t="s">
        <v>134</v>
      </c>
      <c r="I82" s="150" t="s">
        <v>135</v>
      </c>
      <c r="J82" s="150" t="s">
        <v>113</v>
      </c>
      <c r="K82" s="151" t="s">
        <v>136</v>
      </c>
      <c r="L82" s="152"/>
      <c r="M82" s="69" t="s">
        <v>19</v>
      </c>
      <c r="N82" s="70" t="s">
        <v>42</v>
      </c>
      <c r="O82" s="70" t="s">
        <v>137</v>
      </c>
      <c r="P82" s="70" t="s">
        <v>138</v>
      </c>
      <c r="Q82" s="70" t="s">
        <v>139</v>
      </c>
      <c r="R82" s="70" t="s">
        <v>140</v>
      </c>
      <c r="S82" s="70" t="s">
        <v>141</v>
      </c>
      <c r="T82" s="71" t="s">
        <v>142</v>
      </c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</row>
    <row r="83" spans="1:65" s="2" customFormat="1" ht="22.9" customHeight="1">
      <c r="A83" s="35"/>
      <c r="B83" s="36"/>
      <c r="C83" s="76" t="s">
        <v>143</v>
      </c>
      <c r="D83" s="37"/>
      <c r="E83" s="37"/>
      <c r="F83" s="37"/>
      <c r="G83" s="37"/>
      <c r="H83" s="37"/>
      <c r="I83" s="37"/>
      <c r="J83" s="153">
        <f>BK83</f>
        <v>0</v>
      </c>
      <c r="K83" s="37"/>
      <c r="L83" s="40"/>
      <c r="M83" s="72"/>
      <c r="N83" s="154"/>
      <c r="O83" s="73"/>
      <c r="P83" s="155">
        <f>P84</f>
        <v>0</v>
      </c>
      <c r="Q83" s="73"/>
      <c r="R83" s="155">
        <f>R84</f>
        <v>0</v>
      </c>
      <c r="S83" s="73"/>
      <c r="T83" s="156">
        <f>T84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71</v>
      </c>
      <c r="AU83" s="18" t="s">
        <v>114</v>
      </c>
      <c r="BK83" s="157">
        <f>BK84</f>
        <v>0</v>
      </c>
    </row>
    <row r="84" spans="1:65" s="12" customFormat="1" ht="25.9" customHeight="1">
      <c r="B84" s="158"/>
      <c r="C84" s="159"/>
      <c r="D84" s="160" t="s">
        <v>71</v>
      </c>
      <c r="E84" s="161" t="s">
        <v>700</v>
      </c>
      <c r="F84" s="161" t="s">
        <v>966</v>
      </c>
      <c r="G84" s="159"/>
      <c r="H84" s="159"/>
      <c r="I84" s="162"/>
      <c r="J84" s="163">
        <f>BK84</f>
        <v>0</v>
      </c>
      <c r="K84" s="159"/>
      <c r="L84" s="164"/>
      <c r="M84" s="165"/>
      <c r="N84" s="166"/>
      <c r="O84" s="166"/>
      <c r="P84" s="167">
        <f>P85+P100+P115</f>
        <v>0</v>
      </c>
      <c r="Q84" s="166"/>
      <c r="R84" s="167">
        <f>R85+R100+R115</f>
        <v>0</v>
      </c>
      <c r="S84" s="166"/>
      <c r="T84" s="168">
        <f>T85+T100+T115</f>
        <v>0</v>
      </c>
      <c r="AR84" s="169" t="s">
        <v>82</v>
      </c>
      <c r="AT84" s="170" t="s">
        <v>71</v>
      </c>
      <c r="AU84" s="170" t="s">
        <v>72</v>
      </c>
      <c r="AY84" s="169" t="s">
        <v>146</v>
      </c>
      <c r="BK84" s="171">
        <f>BK85+BK100+BK115</f>
        <v>0</v>
      </c>
    </row>
    <row r="85" spans="1:65" s="12" customFormat="1" ht="22.9" customHeight="1">
      <c r="B85" s="158"/>
      <c r="C85" s="159"/>
      <c r="D85" s="160" t="s">
        <v>71</v>
      </c>
      <c r="E85" s="172" t="s">
        <v>702</v>
      </c>
      <c r="F85" s="172" t="s">
        <v>967</v>
      </c>
      <c r="G85" s="159"/>
      <c r="H85" s="159"/>
      <c r="I85" s="162"/>
      <c r="J85" s="173">
        <f>BK85</f>
        <v>0</v>
      </c>
      <c r="K85" s="159"/>
      <c r="L85" s="164"/>
      <c r="M85" s="165"/>
      <c r="N85" s="166"/>
      <c r="O85" s="166"/>
      <c r="P85" s="167">
        <f>SUM(P86:P99)</f>
        <v>0</v>
      </c>
      <c r="Q85" s="166"/>
      <c r="R85" s="167">
        <f>SUM(R86:R99)</f>
        <v>0</v>
      </c>
      <c r="S85" s="166"/>
      <c r="T85" s="168">
        <f>SUM(T86:T99)</f>
        <v>0</v>
      </c>
      <c r="AR85" s="169" t="s">
        <v>80</v>
      </c>
      <c r="AT85" s="170" t="s">
        <v>71</v>
      </c>
      <c r="AU85" s="170" t="s">
        <v>80</v>
      </c>
      <c r="AY85" s="169" t="s">
        <v>146</v>
      </c>
      <c r="BK85" s="171">
        <f>SUM(BK86:BK99)</f>
        <v>0</v>
      </c>
    </row>
    <row r="86" spans="1:65" s="2" customFormat="1" ht="16.5" customHeight="1">
      <c r="A86" s="35"/>
      <c r="B86" s="36"/>
      <c r="C86" s="215" t="s">
        <v>80</v>
      </c>
      <c r="D86" s="215" t="s">
        <v>184</v>
      </c>
      <c r="E86" s="216" t="s">
        <v>968</v>
      </c>
      <c r="F86" s="217" t="s">
        <v>969</v>
      </c>
      <c r="G86" s="218" t="s">
        <v>230</v>
      </c>
      <c r="H86" s="219">
        <v>260</v>
      </c>
      <c r="I86" s="220"/>
      <c r="J86" s="221">
        <f t="shared" ref="J86:J98" si="0">ROUND(I86*H86,2)</f>
        <v>0</v>
      </c>
      <c r="K86" s="217" t="s">
        <v>19</v>
      </c>
      <c r="L86" s="222"/>
      <c r="M86" s="223" t="s">
        <v>19</v>
      </c>
      <c r="N86" s="224" t="s">
        <v>43</v>
      </c>
      <c r="O86" s="65"/>
      <c r="P86" s="183">
        <f t="shared" ref="P86:P98" si="1">O86*H86</f>
        <v>0</v>
      </c>
      <c r="Q86" s="183">
        <v>0</v>
      </c>
      <c r="R86" s="183">
        <f t="shared" ref="R86:R98" si="2">Q86*H86</f>
        <v>0</v>
      </c>
      <c r="S86" s="183">
        <v>0</v>
      </c>
      <c r="T86" s="184">
        <f t="shared" ref="T86:T98" si="3"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330</v>
      </c>
      <c r="AT86" s="185" t="s">
        <v>184</v>
      </c>
      <c r="AU86" s="185" t="s">
        <v>82</v>
      </c>
      <c r="AY86" s="18" t="s">
        <v>146</v>
      </c>
      <c r="BE86" s="186">
        <f t="shared" ref="BE86:BE98" si="4">IF(N86="základní",J86,0)</f>
        <v>0</v>
      </c>
      <c r="BF86" s="186">
        <f t="shared" ref="BF86:BF98" si="5">IF(N86="snížená",J86,0)</f>
        <v>0</v>
      </c>
      <c r="BG86" s="186">
        <f t="shared" ref="BG86:BG98" si="6">IF(N86="zákl. přenesená",J86,0)</f>
        <v>0</v>
      </c>
      <c r="BH86" s="186">
        <f t="shared" ref="BH86:BH98" si="7">IF(N86="sníž. přenesená",J86,0)</f>
        <v>0</v>
      </c>
      <c r="BI86" s="186">
        <f t="shared" ref="BI86:BI98" si="8">IF(N86="nulová",J86,0)</f>
        <v>0</v>
      </c>
      <c r="BJ86" s="18" t="s">
        <v>80</v>
      </c>
      <c r="BK86" s="186">
        <f t="shared" ref="BK86:BK98" si="9">ROUND(I86*H86,2)</f>
        <v>0</v>
      </c>
      <c r="BL86" s="18" t="s">
        <v>218</v>
      </c>
      <c r="BM86" s="185" t="s">
        <v>82</v>
      </c>
    </row>
    <row r="87" spans="1:65" s="2" customFormat="1" ht="24.2" customHeight="1">
      <c r="A87" s="35"/>
      <c r="B87" s="36"/>
      <c r="C87" s="215" t="s">
        <v>82</v>
      </c>
      <c r="D87" s="215" t="s">
        <v>184</v>
      </c>
      <c r="E87" s="216" t="s">
        <v>970</v>
      </c>
      <c r="F87" s="217" t="s">
        <v>971</v>
      </c>
      <c r="G87" s="218" t="s">
        <v>230</v>
      </c>
      <c r="H87" s="219">
        <v>70</v>
      </c>
      <c r="I87" s="220"/>
      <c r="J87" s="221">
        <f t="shared" si="0"/>
        <v>0</v>
      </c>
      <c r="K87" s="217" t="s">
        <v>19</v>
      </c>
      <c r="L87" s="222"/>
      <c r="M87" s="223" t="s">
        <v>19</v>
      </c>
      <c r="N87" s="224" t="s">
        <v>43</v>
      </c>
      <c r="O87" s="65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330</v>
      </c>
      <c r="AT87" s="185" t="s">
        <v>184</v>
      </c>
      <c r="AU87" s="185" t="s">
        <v>82</v>
      </c>
      <c r="AY87" s="18" t="s">
        <v>146</v>
      </c>
      <c r="BE87" s="186">
        <f t="shared" si="4"/>
        <v>0</v>
      </c>
      <c r="BF87" s="186">
        <f t="shared" si="5"/>
        <v>0</v>
      </c>
      <c r="BG87" s="186">
        <f t="shared" si="6"/>
        <v>0</v>
      </c>
      <c r="BH87" s="186">
        <f t="shared" si="7"/>
        <v>0</v>
      </c>
      <c r="BI87" s="186">
        <f t="shared" si="8"/>
        <v>0</v>
      </c>
      <c r="BJ87" s="18" t="s">
        <v>80</v>
      </c>
      <c r="BK87" s="186">
        <f t="shared" si="9"/>
        <v>0</v>
      </c>
      <c r="BL87" s="18" t="s">
        <v>218</v>
      </c>
      <c r="BM87" s="185" t="s">
        <v>153</v>
      </c>
    </row>
    <row r="88" spans="1:65" s="2" customFormat="1" ht="16.5" customHeight="1">
      <c r="A88" s="35"/>
      <c r="B88" s="36"/>
      <c r="C88" s="215" t="s">
        <v>166</v>
      </c>
      <c r="D88" s="215" t="s">
        <v>184</v>
      </c>
      <c r="E88" s="216" t="s">
        <v>972</v>
      </c>
      <c r="F88" s="217" t="s">
        <v>973</v>
      </c>
      <c r="G88" s="218" t="s">
        <v>230</v>
      </c>
      <c r="H88" s="219">
        <v>40</v>
      </c>
      <c r="I88" s="220"/>
      <c r="J88" s="221">
        <f t="shared" si="0"/>
        <v>0</v>
      </c>
      <c r="K88" s="217" t="s">
        <v>19</v>
      </c>
      <c r="L88" s="222"/>
      <c r="M88" s="223" t="s">
        <v>19</v>
      </c>
      <c r="N88" s="224" t="s">
        <v>43</v>
      </c>
      <c r="O88" s="65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330</v>
      </c>
      <c r="AT88" s="185" t="s">
        <v>184</v>
      </c>
      <c r="AU88" s="185" t="s">
        <v>82</v>
      </c>
      <c r="AY88" s="18" t="s">
        <v>146</v>
      </c>
      <c r="BE88" s="186">
        <f t="shared" si="4"/>
        <v>0</v>
      </c>
      <c r="BF88" s="186">
        <f t="shared" si="5"/>
        <v>0</v>
      </c>
      <c r="BG88" s="186">
        <f t="shared" si="6"/>
        <v>0</v>
      </c>
      <c r="BH88" s="186">
        <f t="shared" si="7"/>
        <v>0</v>
      </c>
      <c r="BI88" s="186">
        <f t="shared" si="8"/>
        <v>0</v>
      </c>
      <c r="BJ88" s="18" t="s">
        <v>80</v>
      </c>
      <c r="BK88" s="186">
        <f t="shared" si="9"/>
        <v>0</v>
      </c>
      <c r="BL88" s="18" t="s">
        <v>218</v>
      </c>
      <c r="BM88" s="185" t="s">
        <v>159</v>
      </c>
    </row>
    <row r="89" spans="1:65" s="2" customFormat="1" ht="21.75" customHeight="1">
      <c r="A89" s="35"/>
      <c r="B89" s="36"/>
      <c r="C89" s="215" t="s">
        <v>153</v>
      </c>
      <c r="D89" s="215" t="s">
        <v>184</v>
      </c>
      <c r="E89" s="216" t="s">
        <v>974</v>
      </c>
      <c r="F89" s="217" t="s">
        <v>975</v>
      </c>
      <c r="G89" s="218" t="s">
        <v>510</v>
      </c>
      <c r="H89" s="219">
        <v>2</v>
      </c>
      <c r="I89" s="220"/>
      <c r="J89" s="221">
        <f t="shared" si="0"/>
        <v>0</v>
      </c>
      <c r="K89" s="217" t="s">
        <v>19</v>
      </c>
      <c r="L89" s="222"/>
      <c r="M89" s="223" t="s">
        <v>19</v>
      </c>
      <c r="N89" s="224" t="s">
        <v>43</v>
      </c>
      <c r="O89" s="65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330</v>
      </c>
      <c r="AT89" s="185" t="s">
        <v>184</v>
      </c>
      <c r="AU89" s="185" t="s">
        <v>82</v>
      </c>
      <c r="AY89" s="18" t="s">
        <v>146</v>
      </c>
      <c r="BE89" s="186">
        <f t="shared" si="4"/>
        <v>0</v>
      </c>
      <c r="BF89" s="186">
        <f t="shared" si="5"/>
        <v>0</v>
      </c>
      <c r="BG89" s="186">
        <f t="shared" si="6"/>
        <v>0</v>
      </c>
      <c r="BH89" s="186">
        <f t="shared" si="7"/>
        <v>0</v>
      </c>
      <c r="BI89" s="186">
        <f t="shared" si="8"/>
        <v>0</v>
      </c>
      <c r="BJ89" s="18" t="s">
        <v>80</v>
      </c>
      <c r="BK89" s="186">
        <f t="shared" si="9"/>
        <v>0</v>
      </c>
      <c r="BL89" s="18" t="s">
        <v>218</v>
      </c>
      <c r="BM89" s="185" t="s">
        <v>187</v>
      </c>
    </row>
    <row r="90" spans="1:65" s="2" customFormat="1" ht="16.5" customHeight="1">
      <c r="A90" s="35"/>
      <c r="B90" s="36"/>
      <c r="C90" s="215" t="s">
        <v>177</v>
      </c>
      <c r="D90" s="215" t="s">
        <v>184</v>
      </c>
      <c r="E90" s="216" t="s">
        <v>976</v>
      </c>
      <c r="F90" s="217" t="s">
        <v>977</v>
      </c>
      <c r="G90" s="218" t="s">
        <v>180</v>
      </c>
      <c r="H90" s="219">
        <v>2</v>
      </c>
      <c r="I90" s="220"/>
      <c r="J90" s="221">
        <f t="shared" si="0"/>
        <v>0</v>
      </c>
      <c r="K90" s="217" t="s">
        <v>19</v>
      </c>
      <c r="L90" s="222"/>
      <c r="M90" s="223" t="s">
        <v>19</v>
      </c>
      <c r="N90" s="224" t="s">
        <v>43</v>
      </c>
      <c r="O90" s="65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330</v>
      </c>
      <c r="AT90" s="185" t="s">
        <v>184</v>
      </c>
      <c r="AU90" s="185" t="s">
        <v>82</v>
      </c>
      <c r="AY90" s="18" t="s">
        <v>146</v>
      </c>
      <c r="BE90" s="186">
        <f t="shared" si="4"/>
        <v>0</v>
      </c>
      <c r="BF90" s="186">
        <f t="shared" si="5"/>
        <v>0</v>
      </c>
      <c r="BG90" s="186">
        <f t="shared" si="6"/>
        <v>0</v>
      </c>
      <c r="BH90" s="186">
        <f t="shared" si="7"/>
        <v>0</v>
      </c>
      <c r="BI90" s="186">
        <f t="shared" si="8"/>
        <v>0</v>
      </c>
      <c r="BJ90" s="18" t="s">
        <v>80</v>
      </c>
      <c r="BK90" s="186">
        <f t="shared" si="9"/>
        <v>0</v>
      </c>
      <c r="BL90" s="18" t="s">
        <v>218</v>
      </c>
      <c r="BM90" s="185" t="s">
        <v>209</v>
      </c>
    </row>
    <row r="91" spans="1:65" s="2" customFormat="1" ht="16.5" customHeight="1">
      <c r="A91" s="35"/>
      <c r="B91" s="36"/>
      <c r="C91" s="215" t="s">
        <v>159</v>
      </c>
      <c r="D91" s="215" t="s">
        <v>184</v>
      </c>
      <c r="E91" s="216" t="s">
        <v>978</v>
      </c>
      <c r="F91" s="217" t="s">
        <v>979</v>
      </c>
      <c r="G91" s="218" t="s">
        <v>180</v>
      </c>
      <c r="H91" s="219">
        <v>6</v>
      </c>
      <c r="I91" s="220"/>
      <c r="J91" s="221">
        <f t="shared" si="0"/>
        <v>0</v>
      </c>
      <c r="K91" s="217" t="s">
        <v>19</v>
      </c>
      <c r="L91" s="222"/>
      <c r="M91" s="223" t="s">
        <v>19</v>
      </c>
      <c r="N91" s="224" t="s">
        <v>43</v>
      </c>
      <c r="O91" s="65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330</v>
      </c>
      <c r="AT91" s="185" t="s">
        <v>184</v>
      </c>
      <c r="AU91" s="185" t="s">
        <v>82</v>
      </c>
      <c r="AY91" s="18" t="s">
        <v>146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18" t="s">
        <v>80</v>
      </c>
      <c r="BK91" s="186">
        <f t="shared" si="9"/>
        <v>0</v>
      </c>
      <c r="BL91" s="18" t="s">
        <v>218</v>
      </c>
      <c r="BM91" s="185" t="s">
        <v>8</v>
      </c>
    </row>
    <row r="92" spans="1:65" s="2" customFormat="1" ht="16.5" customHeight="1">
      <c r="A92" s="35"/>
      <c r="B92" s="36"/>
      <c r="C92" s="215" t="s">
        <v>192</v>
      </c>
      <c r="D92" s="215" t="s">
        <v>184</v>
      </c>
      <c r="E92" s="216" t="s">
        <v>980</v>
      </c>
      <c r="F92" s="217" t="s">
        <v>981</v>
      </c>
      <c r="G92" s="218" t="s">
        <v>230</v>
      </c>
      <c r="H92" s="219">
        <v>5</v>
      </c>
      <c r="I92" s="220"/>
      <c r="J92" s="221">
        <f t="shared" si="0"/>
        <v>0</v>
      </c>
      <c r="K92" s="217" t="s">
        <v>19</v>
      </c>
      <c r="L92" s="222"/>
      <c r="M92" s="223" t="s">
        <v>19</v>
      </c>
      <c r="N92" s="224" t="s">
        <v>43</v>
      </c>
      <c r="O92" s="65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330</v>
      </c>
      <c r="AT92" s="185" t="s">
        <v>184</v>
      </c>
      <c r="AU92" s="185" t="s">
        <v>82</v>
      </c>
      <c r="AY92" s="18" t="s">
        <v>146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18" t="s">
        <v>80</v>
      </c>
      <c r="BK92" s="186">
        <f t="shared" si="9"/>
        <v>0</v>
      </c>
      <c r="BL92" s="18" t="s">
        <v>218</v>
      </c>
      <c r="BM92" s="185" t="s">
        <v>234</v>
      </c>
    </row>
    <row r="93" spans="1:65" s="2" customFormat="1" ht="16.5" customHeight="1">
      <c r="A93" s="35"/>
      <c r="B93" s="36"/>
      <c r="C93" s="215" t="s">
        <v>187</v>
      </c>
      <c r="D93" s="215" t="s">
        <v>184</v>
      </c>
      <c r="E93" s="216" t="s">
        <v>982</v>
      </c>
      <c r="F93" s="217" t="s">
        <v>983</v>
      </c>
      <c r="G93" s="218" t="s">
        <v>510</v>
      </c>
      <c r="H93" s="219">
        <v>1</v>
      </c>
      <c r="I93" s="220"/>
      <c r="J93" s="221">
        <f t="shared" si="0"/>
        <v>0</v>
      </c>
      <c r="K93" s="217" t="s">
        <v>19</v>
      </c>
      <c r="L93" s="222"/>
      <c r="M93" s="223" t="s">
        <v>19</v>
      </c>
      <c r="N93" s="224" t="s">
        <v>43</v>
      </c>
      <c r="O93" s="65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330</v>
      </c>
      <c r="AT93" s="185" t="s">
        <v>184</v>
      </c>
      <c r="AU93" s="185" t="s">
        <v>82</v>
      </c>
      <c r="AY93" s="18" t="s">
        <v>146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80</v>
      </c>
      <c r="BK93" s="186">
        <f t="shared" si="9"/>
        <v>0</v>
      </c>
      <c r="BL93" s="18" t="s">
        <v>218</v>
      </c>
      <c r="BM93" s="185" t="s">
        <v>218</v>
      </c>
    </row>
    <row r="94" spans="1:65" s="2" customFormat="1" ht="16.5" customHeight="1">
      <c r="A94" s="35"/>
      <c r="B94" s="36"/>
      <c r="C94" s="215" t="s">
        <v>190</v>
      </c>
      <c r="D94" s="215" t="s">
        <v>184</v>
      </c>
      <c r="E94" s="216" t="s">
        <v>984</v>
      </c>
      <c r="F94" s="217" t="s">
        <v>985</v>
      </c>
      <c r="G94" s="218" t="s">
        <v>510</v>
      </c>
      <c r="H94" s="219">
        <v>1</v>
      </c>
      <c r="I94" s="220"/>
      <c r="J94" s="221">
        <f t="shared" si="0"/>
        <v>0</v>
      </c>
      <c r="K94" s="217" t="s">
        <v>19</v>
      </c>
      <c r="L94" s="222"/>
      <c r="M94" s="223" t="s">
        <v>19</v>
      </c>
      <c r="N94" s="224" t="s">
        <v>43</v>
      </c>
      <c r="O94" s="65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330</v>
      </c>
      <c r="AT94" s="185" t="s">
        <v>184</v>
      </c>
      <c r="AU94" s="185" t="s">
        <v>82</v>
      </c>
      <c r="AY94" s="18" t="s">
        <v>146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80</v>
      </c>
      <c r="BK94" s="186">
        <f t="shared" si="9"/>
        <v>0</v>
      </c>
      <c r="BL94" s="18" t="s">
        <v>218</v>
      </c>
      <c r="BM94" s="185" t="s">
        <v>261</v>
      </c>
    </row>
    <row r="95" spans="1:65" s="2" customFormat="1" ht="16.5" customHeight="1">
      <c r="A95" s="35"/>
      <c r="B95" s="36"/>
      <c r="C95" s="215" t="s">
        <v>209</v>
      </c>
      <c r="D95" s="215" t="s">
        <v>184</v>
      </c>
      <c r="E95" s="216" t="s">
        <v>986</v>
      </c>
      <c r="F95" s="217" t="s">
        <v>987</v>
      </c>
      <c r="G95" s="218" t="s">
        <v>230</v>
      </c>
      <c r="H95" s="219">
        <v>20</v>
      </c>
      <c r="I95" s="220"/>
      <c r="J95" s="221">
        <f t="shared" si="0"/>
        <v>0</v>
      </c>
      <c r="K95" s="217" t="s">
        <v>19</v>
      </c>
      <c r="L95" s="222"/>
      <c r="M95" s="223" t="s">
        <v>19</v>
      </c>
      <c r="N95" s="224" t="s">
        <v>43</v>
      </c>
      <c r="O95" s="65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330</v>
      </c>
      <c r="AT95" s="185" t="s">
        <v>184</v>
      </c>
      <c r="AU95" s="185" t="s">
        <v>82</v>
      </c>
      <c r="AY95" s="18" t="s">
        <v>146</v>
      </c>
      <c r="BE95" s="186">
        <f t="shared" si="4"/>
        <v>0</v>
      </c>
      <c r="BF95" s="186">
        <f t="shared" si="5"/>
        <v>0</v>
      </c>
      <c r="BG95" s="186">
        <f t="shared" si="6"/>
        <v>0</v>
      </c>
      <c r="BH95" s="186">
        <f t="shared" si="7"/>
        <v>0</v>
      </c>
      <c r="BI95" s="186">
        <f t="shared" si="8"/>
        <v>0</v>
      </c>
      <c r="BJ95" s="18" t="s">
        <v>80</v>
      </c>
      <c r="BK95" s="186">
        <f t="shared" si="9"/>
        <v>0</v>
      </c>
      <c r="BL95" s="18" t="s">
        <v>218</v>
      </c>
      <c r="BM95" s="185" t="s">
        <v>274</v>
      </c>
    </row>
    <row r="96" spans="1:65" s="2" customFormat="1" ht="16.5" customHeight="1">
      <c r="A96" s="35"/>
      <c r="B96" s="36"/>
      <c r="C96" s="215" t="s">
        <v>215</v>
      </c>
      <c r="D96" s="215" t="s">
        <v>184</v>
      </c>
      <c r="E96" s="216" t="s">
        <v>988</v>
      </c>
      <c r="F96" s="217" t="s">
        <v>989</v>
      </c>
      <c r="G96" s="218" t="s">
        <v>180</v>
      </c>
      <c r="H96" s="219">
        <v>4</v>
      </c>
      <c r="I96" s="220"/>
      <c r="J96" s="221">
        <f t="shared" si="0"/>
        <v>0</v>
      </c>
      <c r="K96" s="217" t="s">
        <v>19</v>
      </c>
      <c r="L96" s="222"/>
      <c r="M96" s="223" t="s">
        <v>19</v>
      </c>
      <c r="N96" s="224" t="s">
        <v>43</v>
      </c>
      <c r="O96" s="65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330</v>
      </c>
      <c r="AT96" s="185" t="s">
        <v>184</v>
      </c>
      <c r="AU96" s="185" t="s">
        <v>82</v>
      </c>
      <c r="AY96" s="18" t="s">
        <v>146</v>
      </c>
      <c r="BE96" s="186">
        <f t="shared" si="4"/>
        <v>0</v>
      </c>
      <c r="BF96" s="186">
        <f t="shared" si="5"/>
        <v>0</v>
      </c>
      <c r="BG96" s="186">
        <f t="shared" si="6"/>
        <v>0</v>
      </c>
      <c r="BH96" s="186">
        <f t="shared" si="7"/>
        <v>0</v>
      </c>
      <c r="BI96" s="186">
        <f t="shared" si="8"/>
        <v>0</v>
      </c>
      <c r="BJ96" s="18" t="s">
        <v>80</v>
      </c>
      <c r="BK96" s="186">
        <f t="shared" si="9"/>
        <v>0</v>
      </c>
      <c r="BL96" s="18" t="s">
        <v>218</v>
      </c>
      <c r="BM96" s="185" t="s">
        <v>284</v>
      </c>
    </row>
    <row r="97" spans="1:65" s="2" customFormat="1" ht="33" customHeight="1">
      <c r="A97" s="35"/>
      <c r="B97" s="36"/>
      <c r="C97" s="215" t="s">
        <v>8</v>
      </c>
      <c r="D97" s="215" t="s">
        <v>184</v>
      </c>
      <c r="E97" s="216" t="s">
        <v>990</v>
      </c>
      <c r="F97" s="217" t="s">
        <v>991</v>
      </c>
      <c r="G97" s="218" t="s">
        <v>230</v>
      </c>
      <c r="H97" s="219">
        <v>4</v>
      </c>
      <c r="I97" s="220"/>
      <c r="J97" s="221">
        <f t="shared" si="0"/>
        <v>0</v>
      </c>
      <c r="K97" s="217" t="s">
        <v>19</v>
      </c>
      <c r="L97" s="222"/>
      <c r="M97" s="223" t="s">
        <v>19</v>
      </c>
      <c r="N97" s="224" t="s">
        <v>43</v>
      </c>
      <c r="O97" s="65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330</v>
      </c>
      <c r="AT97" s="185" t="s">
        <v>184</v>
      </c>
      <c r="AU97" s="185" t="s">
        <v>82</v>
      </c>
      <c r="AY97" s="18" t="s">
        <v>146</v>
      </c>
      <c r="BE97" s="186">
        <f t="shared" si="4"/>
        <v>0</v>
      </c>
      <c r="BF97" s="186">
        <f t="shared" si="5"/>
        <v>0</v>
      </c>
      <c r="BG97" s="186">
        <f t="shared" si="6"/>
        <v>0</v>
      </c>
      <c r="BH97" s="186">
        <f t="shared" si="7"/>
        <v>0</v>
      </c>
      <c r="BI97" s="186">
        <f t="shared" si="8"/>
        <v>0</v>
      </c>
      <c r="BJ97" s="18" t="s">
        <v>80</v>
      </c>
      <c r="BK97" s="186">
        <f t="shared" si="9"/>
        <v>0</v>
      </c>
      <c r="BL97" s="18" t="s">
        <v>218</v>
      </c>
      <c r="BM97" s="185" t="s">
        <v>300</v>
      </c>
    </row>
    <row r="98" spans="1:65" s="2" customFormat="1" ht="33" customHeight="1">
      <c r="A98" s="35"/>
      <c r="B98" s="36"/>
      <c r="C98" s="215" t="s">
        <v>227</v>
      </c>
      <c r="D98" s="215" t="s">
        <v>184</v>
      </c>
      <c r="E98" s="216" t="s">
        <v>992</v>
      </c>
      <c r="F98" s="217" t="s">
        <v>993</v>
      </c>
      <c r="G98" s="218" t="s">
        <v>230</v>
      </c>
      <c r="H98" s="219">
        <v>10</v>
      </c>
      <c r="I98" s="220"/>
      <c r="J98" s="221">
        <f t="shared" si="0"/>
        <v>0</v>
      </c>
      <c r="K98" s="217" t="s">
        <v>19</v>
      </c>
      <c r="L98" s="222"/>
      <c r="M98" s="223" t="s">
        <v>19</v>
      </c>
      <c r="N98" s="224" t="s">
        <v>43</v>
      </c>
      <c r="O98" s="65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330</v>
      </c>
      <c r="AT98" s="185" t="s">
        <v>184</v>
      </c>
      <c r="AU98" s="185" t="s">
        <v>82</v>
      </c>
      <c r="AY98" s="18" t="s">
        <v>146</v>
      </c>
      <c r="BE98" s="186">
        <f t="shared" si="4"/>
        <v>0</v>
      </c>
      <c r="BF98" s="186">
        <f t="shared" si="5"/>
        <v>0</v>
      </c>
      <c r="BG98" s="186">
        <f t="shared" si="6"/>
        <v>0</v>
      </c>
      <c r="BH98" s="186">
        <f t="shared" si="7"/>
        <v>0</v>
      </c>
      <c r="BI98" s="186">
        <f t="shared" si="8"/>
        <v>0</v>
      </c>
      <c r="BJ98" s="18" t="s">
        <v>80</v>
      </c>
      <c r="BK98" s="186">
        <f t="shared" si="9"/>
        <v>0</v>
      </c>
      <c r="BL98" s="18" t="s">
        <v>218</v>
      </c>
      <c r="BM98" s="185" t="s">
        <v>313</v>
      </c>
    </row>
    <row r="99" spans="1:65" s="2" customFormat="1" ht="29.25">
      <c r="A99" s="35"/>
      <c r="B99" s="36"/>
      <c r="C99" s="37"/>
      <c r="D99" s="194" t="s">
        <v>197</v>
      </c>
      <c r="E99" s="37"/>
      <c r="F99" s="225" t="s">
        <v>994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197</v>
      </c>
      <c r="AU99" s="18" t="s">
        <v>82</v>
      </c>
    </row>
    <row r="100" spans="1:65" s="12" customFormat="1" ht="22.9" customHeight="1">
      <c r="B100" s="158"/>
      <c r="C100" s="159"/>
      <c r="D100" s="160" t="s">
        <v>71</v>
      </c>
      <c r="E100" s="172" t="s">
        <v>722</v>
      </c>
      <c r="F100" s="172" t="s">
        <v>995</v>
      </c>
      <c r="G100" s="159"/>
      <c r="H100" s="159"/>
      <c r="I100" s="162"/>
      <c r="J100" s="173">
        <f>BK100</f>
        <v>0</v>
      </c>
      <c r="K100" s="159"/>
      <c r="L100" s="164"/>
      <c r="M100" s="165"/>
      <c r="N100" s="166"/>
      <c r="O100" s="166"/>
      <c r="P100" s="167">
        <f>SUM(P101:P114)</f>
        <v>0</v>
      </c>
      <c r="Q100" s="166"/>
      <c r="R100" s="167">
        <f>SUM(R101:R114)</f>
        <v>0</v>
      </c>
      <c r="S100" s="166"/>
      <c r="T100" s="168">
        <f>SUM(T101:T114)</f>
        <v>0</v>
      </c>
      <c r="AR100" s="169" t="s">
        <v>80</v>
      </c>
      <c r="AT100" s="170" t="s">
        <v>71</v>
      </c>
      <c r="AU100" s="170" t="s">
        <v>80</v>
      </c>
      <c r="AY100" s="169" t="s">
        <v>146</v>
      </c>
      <c r="BK100" s="171">
        <f>SUM(BK101:BK114)</f>
        <v>0</v>
      </c>
    </row>
    <row r="101" spans="1:65" s="2" customFormat="1" ht="24.2" customHeight="1">
      <c r="A101" s="35"/>
      <c r="B101" s="36"/>
      <c r="C101" s="174" t="s">
        <v>234</v>
      </c>
      <c r="D101" s="174" t="s">
        <v>148</v>
      </c>
      <c r="E101" s="175" t="s">
        <v>996</v>
      </c>
      <c r="F101" s="176" t="s">
        <v>997</v>
      </c>
      <c r="G101" s="177" t="s">
        <v>180</v>
      </c>
      <c r="H101" s="178">
        <v>12</v>
      </c>
      <c r="I101" s="179"/>
      <c r="J101" s="180">
        <f t="shared" ref="J101:J114" si="10">ROUND(I101*H101,2)</f>
        <v>0</v>
      </c>
      <c r="K101" s="176" t="s">
        <v>19</v>
      </c>
      <c r="L101" s="40"/>
      <c r="M101" s="181" t="s">
        <v>19</v>
      </c>
      <c r="N101" s="182" t="s">
        <v>43</v>
      </c>
      <c r="O101" s="65"/>
      <c r="P101" s="183">
        <f t="shared" ref="P101:P114" si="11">O101*H101</f>
        <v>0</v>
      </c>
      <c r="Q101" s="183">
        <v>0</v>
      </c>
      <c r="R101" s="183">
        <f t="shared" ref="R101:R114" si="12">Q101*H101</f>
        <v>0</v>
      </c>
      <c r="S101" s="183">
        <v>0</v>
      </c>
      <c r="T101" s="184">
        <f t="shared" ref="T101:T114" si="13"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218</v>
      </c>
      <c r="AT101" s="185" t="s">
        <v>148</v>
      </c>
      <c r="AU101" s="185" t="s">
        <v>82</v>
      </c>
      <c r="AY101" s="18" t="s">
        <v>146</v>
      </c>
      <c r="BE101" s="186">
        <f t="shared" ref="BE101:BE114" si="14">IF(N101="základní",J101,0)</f>
        <v>0</v>
      </c>
      <c r="BF101" s="186">
        <f t="shared" ref="BF101:BF114" si="15">IF(N101="snížená",J101,0)</f>
        <v>0</v>
      </c>
      <c r="BG101" s="186">
        <f t="shared" ref="BG101:BG114" si="16">IF(N101="zákl. přenesená",J101,0)</f>
        <v>0</v>
      </c>
      <c r="BH101" s="186">
        <f t="shared" ref="BH101:BH114" si="17">IF(N101="sníž. přenesená",J101,0)</f>
        <v>0</v>
      </c>
      <c r="BI101" s="186">
        <f t="shared" ref="BI101:BI114" si="18">IF(N101="nulová",J101,0)</f>
        <v>0</v>
      </c>
      <c r="BJ101" s="18" t="s">
        <v>80</v>
      </c>
      <c r="BK101" s="186">
        <f t="shared" ref="BK101:BK114" si="19">ROUND(I101*H101,2)</f>
        <v>0</v>
      </c>
      <c r="BL101" s="18" t="s">
        <v>218</v>
      </c>
      <c r="BM101" s="185" t="s">
        <v>327</v>
      </c>
    </row>
    <row r="102" spans="1:65" s="2" customFormat="1" ht="16.5" customHeight="1">
      <c r="A102" s="35"/>
      <c r="B102" s="36"/>
      <c r="C102" s="174" t="s">
        <v>241</v>
      </c>
      <c r="D102" s="174" t="s">
        <v>148</v>
      </c>
      <c r="E102" s="175" t="s">
        <v>998</v>
      </c>
      <c r="F102" s="176" t="s">
        <v>999</v>
      </c>
      <c r="G102" s="177" t="s">
        <v>230</v>
      </c>
      <c r="H102" s="178">
        <v>20</v>
      </c>
      <c r="I102" s="179"/>
      <c r="J102" s="180">
        <f t="shared" si="10"/>
        <v>0</v>
      </c>
      <c r="K102" s="176" t="s">
        <v>19</v>
      </c>
      <c r="L102" s="40"/>
      <c r="M102" s="181" t="s">
        <v>19</v>
      </c>
      <c r="N102" s="182" t="s">
        <v>43</v>
      </c>
      <c r="O102" s="65"/>
      <c r="P102" s="183">
        <f t="shared" si="11"/>
        <v>0</v>
      </c>
      <c r="Q102" s="183">
        <v>0</v>
      </c>
      <c r="R102" s="183">
        <f t="shared" si="12"/>
        <v>0</v>
      </c>
      <c r="S102" s="183">
        <v>0</v>
      </c>
      <c r="T102" s="184">
        <f t="shared" si="1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218</v>
      </c>
      <c r="AT102" s="185" t="s">
        <v>148</v>
      </c>
      <c r="AU102" s="185" t="s">
        <v>82</v>
      </c>
      <c r="AY102" s="18" t="s">
        <v>146</v>
      </c>
      <c r="BE102" s="186">
        <f t="shared" si="14"/>
        <v>0</v>
      </c>
      <c r="BF102" s="186">
        <f t="shared" si="15"/>
        <v>0</v>
      </c>
      <c r="BG102" s="186">
        <f t="shared" si="16"/>
        <v>0</v>
      </c>
      <c r="BH102" s="186">
        <f t="shared" si="17"/>
        <v>0</v>
      </c>
      <c r="BI102" s="186">
        <f t="shared" si="18"/>
        <v>0</v>
      </c>
      <c r="BJ102" s="18" t="s">
        <v>80</v>
      </c>
      <c r="BK102" s="186">
        <f t="shared" si="19"/>
        <v>0</v>
      </c>
      <c r="BL102" s="18" t="s">
        <v>218</v>
      </c>
      <c r="BM102" s="185" t="s">
        <v>338</v>
      </c>
    </row>
    <row r="103" spans="1:65" s="2" customFormat="1" ht="16.5" customHeight="1">
      <c r="A103" s="35"/>
      <c r="B103" s="36"/>
      <c r="C103" s="174" t="s">
        <v>218</v>
      </c>
      <c r="D103" s="174" t="s">
        <v>148</v>
      </c>
      <c r="E103" s="175" t="s">
        <v>1000</v>
      </c>
      <c r="F103" s="176" t="s">
        <v>1001</v>
      </c>
      <c r="G103" s="177" t="s">
        <v>510</v>
      </c>
      <c r="H103" s="178">
        <v>1</v>
      </c>
      <c r="I103" s="179"/>
      <c r="J103" s="180">
        <f t="shared" si="10"/>
        <v>0</v>
      </c>
      <c r="K103" s="176" t="s">
        <v>19</v>
      </c>
      <c r="L103" s="40"/>
      <c r="M103" s="181" t="s">
        <v>19</v>
      </c>
      <c r="N103" s="182" t="s">
        <v>43</v>
      </c>
      <c r="O103" s="65"/>
      <c r="P103" s="183">
        <f t="shared" si="11"/>
        <v>0</v>
      </c>
      <c r="Q103" s="183">
        <v>0</v>
      </c>
      <c r="R103" s="183">
        <f t="shared" si="12"/>
        <v>0</v>
      </c>
      <c r="S103" s="183">
        <v>0</v>
      </c>
      <c r="T103" s="184">
        <f t="shared" si="1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218</v>
      </c>
      <c r="AT103" s="185" t="s">
        <v>148</v>
      </c>
      <c r="AU103" s="185" t="s">
        <v>82</v>
      </c>
      <c r="AY103" s="18" t="s">
        <v>146</v>
      </c>
      <c r="BE103" s="186">
        <f t="shared" si="14"/>
        <v>0</v>
      </c>
      <c r="BF103" s="186">
        <f t="shared" si="15"/>
        <v>0</v>
      </c>
      <c r="BG103" s="186">
        <f t="shared" si="16"/>
        <v>0</v>
      </c>
      <c r="BH103" s="186">
        <f t="shared" si="17"/>
        <v>0</v>
      </c>
      <c r="BI103" s="186">
        <f t="shared" si="18"/>
        <v>0</v>
      </c>
      <c r="BJ103" s="18" t="s">
        <v>80</v>
      </c>
      <c r="BK103" s="186">
        <f t="shared" si="19"/>
        <v>0</v>
      </c>
      <c r="BL103" s="18" t="s">
        <v>218</v>
      </c>
      <c r="BM103" s="185" t="s">
        <v>330</v>
      </c>
    </row>
    <row r="104" spans="1:65" s="2" customFormat="1" ht="16.5" customHeight="1">
      <c r="A104" s="35"/>
      <c r="B104" s="36"/>
      <c r="C104" s="174" t="s">
        <v>252</v>
      </c>
      <c r="D104" s="174" t="s">
        <v>148</v>
      </c>
      <c r="E104" s="175" t="s">
        <v>1002</v>
      </c>
      <c r="F104" s="176" t="s">
        <v>1003</v>
      </c>
      <c r="G104" s="177" t="s">
        <v>180</v>
      </c>
      <c r="H104" s="178">
        <v>4</v>
      </c>
      <c r="I104" s="179"/>
      <c r="J104" s="180">
        <f t="shared" si="10"/>
        <v>0</v>
      </c>
      <c r="K104" s="176" t="s">
        <v>19</v>
      </c>
      <c r="L104" s="40"/>
      <c r="M104" s="181" t="s">
        <v>19</v>
      </c>
      <c r="N104" s="182" t="s">
        <v>43</v>
      </c>
      <c r="O104" s="65"/>
      <c r="P104" s="183">
        <f t="shared" si="11"/>
        <v>0</v>
      </c>
      <c r="Q104" s="183">
        <v>0</v>
      </c>
      <c r="R104" s="183">
        <f t="shared" si="12"/>
        <v>0</v>
      </c>
      <c r="S104" s="183">
        <v>0</v>
      </c>
      <c r="T104" s="184">
        <f t="shared" si="1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218</v>
      </c>
      <c r="AT104" s="185" t="s">
        <v>148</v>
      </c>
      <c r="AU104" s="185" t="s">
        <v>82</v>
      </c>
      <c r="AY104" s="18" t="s">
        <v>146</v>
      </c>
      <c r="BE104" s="186">
        <f t="shared" si="14"/>
        <v>0</v>
      </c>
      <c r="BF104" s="186">
        <f t="shared" si="15"/>
        <v>0</v>
      </c>
      <c r="BG104" s="186">
        <f t="shared" si="16"/>
        <v>0</v>
      </c>
      <c r="BH104" s="186">
        <f t="shared" si="17"/>
        <v>0</v>
      </c>
      <c r="BI104" s="186">
        <f t="shared" si="18"/>
        <v>0</v>
      </c>
      <c r="BJ104" s="18" t="s">
        <v>80</v>
      </c>
      <c r="BK104" s="186">
        <f t="shared" si="19"/>
        <v>0</v>
      </c>
      <c r="BL104" s="18" t="s">
        <v>218</v>
      </c>
      <c r="BM104" s="185" t="s">
        <v>367</v>
      </c>
    </row>
    <row r="105" spans="1:65" s="2" customFormat="1" ht="16.5" customHeight="1">
      <c r="A105" s="35"/>
      <c r="B105" s="36"/>
      <c r="C105" s="174" t="s">
        <v>261</v>
      </c>
      <c r="D105" s="174" t="s">
        <v>148</v>
      </c>
      <c r="E105" s="175" t="s">
        <v>1004</v>
      </c>
      <c r="F105" s="176" t="s">
        <v>1005</v>
      </c>
      <c r="G105" s="177" t="s">
        <v>180</v>
      </c>
      <c r="H105" s="178">
        <v>1</v>
      </c>
      <c r="I105" s="179"/>
      <c r="J105" s="180">
        <f t="shared" si="10"/>
        <v>0</v>
      </c>
      <c r="K105" s="176" t="s">
        <v>19</v>
      </c>
      <c r="L105" s="40"/>
      <c r="M105" s="181" t="s">
        <v>19</v>
      </c>
      <c r="N105" s="182" t="s">
        <v>43</v>
      </c>
      <c r="O105" s="65"/>
      <c r="P105" s="183">
        <f t="shared" si="11"/>
        <v>0</v>
      </c>
      <c r="Q105" s="183">
        <v>0</v>
      </c>
      <c r="R105" s="183">
        <f t="shared" si="12"/>
        <v>0</v>
      </c>
      <c r="S105" s="183">
        <v>0</v>
      </c>
      <c r="T105" s="184">
        <f t="shared" si="1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218</v>
      </c>
      <c r="AT105" s="185" t="s">
        <v>148</v>
      </c>
      <c r="AU105" s="185" t="s">
        <v>82</v>
      </c>
      <c r="AY105" s="18" t="s">
        <v>146</v>
      </c>
      <c r="BE105" s="186">
        <f t="shared" si="14"/>
        <v>0</v>
      </c>
      <c r="BF105" s="186">
        <f t="shared" si="15"/>
        <v>0</v>
      </c>
      <c r="BG105" s="186">
        <f t="shared" si="16"/>
        <v>0</v>
      </c>
      <c r="BH105" s="186">
        <f t="shared" si="17"/>
        <v>0</v>
      </c>
      <c r="BI105" s="186">
        <f t="shared" si="18"/>
        <v>0</v>
      </c>
      <c r="BJ105" s="18" t="s">
        <v>80</v>
      </c>
      <c r="BK105" s="186">
        <f t="shared" si="19"/>
        <v>0</v>
      </c>
      <c r="BL105" s="18" t="s">
        <v>218</v>
      </c>
      <c r="BM105" s="185" t="s">
        <v>379</v>
      </c>
    </row>
    <row r="106" spans="1:65" s="2" customFormat="1" ht="16.5" customHeight="1">
      <c r="A106" s="35"/>
      <c r="B106" s="36"/>
      <c r="C106" s="174" t="s">
        <v>269</v>
      </c>
      <c r="D106" s="174" t="s">
        <v>148</v>
      </c>
      <c r="E106" s="175" t="s">
        <v>1006</v>
      </c>
      <c r="F106" s="176" t="s">
        <v>1007</v>
      </c>
      <c r="G106" s="177" t="s">
        <v>230</v>
      </c>
      <c r="H106" s="178">
        <v>14</v>
      </c>
      <c r="I106" s="179"/>
      <c r="J106" s="180">
        <f t="shared" si="10"/>
        <v>0</v>
      </c>
      <c r="K106" s="176" t="s">
        <v>19</v>
      </c>
      <c r="L106" s="40"/>
      <c r="M106" s="181" t="s">
        <v>19</v>
      </c>
      <c r="N106" s="182" t="s">
        <v>43</v>
      </c>
      <c r="O106" s="65"/>
      <c r="P106" s="183">
        <f t="shared" si="11"/>
        <v>0</v>
      </c>
      <c r="Q106" s="183">
        <v>0</v>
      </c>
      <c r="R106" s="183">
        <f t="shared" si="12"/>
        <v>0</v>
      </c>
      <c r="S106" s="183">
        <v>0</v>
      </c>
      <c r="T106" s="184">
        <f t="shared" si="1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218</v>
      </c>
      <c r="AT106" s="185" t="s">
        <v>148</v>
      </c>
      <c r="AU106" s="185" t="s">
        <v>82</v>
      </c>
      <c r="AY106" s="18" t="s">
        <v>146</v>
      </c>
      <c r="BE106" s="186">
        <f t="shared" si="14"/>
        <v>0</v>
      </c>
      <c r="BF106" s="186">
        <f t="shared" si="15"/>
        <v>0</v>
      </c>
      <c r="BG106" s="186">
        <f t="shared" si="16"/>
        <v>0</v>
      </c>
      <c r="BH106" s="186">
        <f t="shared" si="17"/>
        <v>0</v>
      </c>
      <c r="BI106" s="186">
        <f t="shared" si="18"/>
        <v>0</v>
      </c>
      <c r="BJ106" s="18" t="s">
        <v>80</v>
      </c>
      <c r="BK106" s="186">
        <f t="shared" si="19"/>
        <v>0</v>
      </c>
      <c r="BL106" s="18" t="s">
        <v>218</v>
      </c>
      <c r="BM106" s="185" t="s">
        <v>392</v>
      </c>
    </row>
    <row r="107" spans="1:65" s="2" customFormat="1" ht="16.5" customHeight="1">
      <c r="A107" s="35"/>
      <c r="B107" s="36"/>
      <c r="C107" s="174" t="s">
        <v>274</v>
      </c>
      <c r="D107" s="174" t="s">
        <v>148</v>
      </c>
      <c r="E107" s="175" t="s">
        <v>1008</v>
      </c>
      <c r="F107" s="176" t="s">
        <v>1009</v>
      </c>
      <c r="G107" s="177" t="s">
        <v>230</v>
      </c>
      <c r="H107" s="178">
        <v>5</v>
      </c>
      <c r="I107" s="179"/>
      <c r="J107" s="180">
        <f t="shared" si="10"/>
        <v>0</v>
      </c>
      <c r="K107" s="176" t="s">
        <v>19</v>
      </c>
      <c r="L107" s="40"/>
      <c r="M107" s="181" t="s">
        <v>19</v>
      </c>
      <c r="N107" s="182" t="s">
        <v>43</v>
      </c>
      <c r="O107" s="65"/>
      <c r="P107" s="183">
        <f t="shared" si="11"/>
        <v>0</v>
      </c>
      <c r="Q107" s="183">
        <v>0</v>
      </c>
      <c r="R107" s="183">
        <f t="shared" si="12"/>
        <v>0</v>
      </c>
      <c r="S107" s="183">
        <v>0</v>
      </c>
      <c r="T107" s="184">
        <f t="shared" si="1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218</v>
      </c>
      <c r="AT107" s="185" t="s">
        <v>148</v>
      </c>
      <c r="AU107" s="185" t="s">
        <v>82</v>
      </c>
      <c r="AY107" s="18" t="s">
        <v>146</v>
      </c>
      <c r="BE107" s="186">
        <f t="shared" si="14"/>
        <v>0</v>
      </c>
      <c r="BF107" s="186">
        <f t="shared" si="15"/>
        <v>0</v>
      </c>
      <c r="BG107" s="186">
        <f t="shared" si="16"/>
        <v>0</v>
      </c>
      <c r="BH107" s="186">
        <f t="shared" si="17"/>
        <v>0</v>
      </c>
      <c r="BI107" s="186">
        <f t="shared" si="18"/>
        <v>0</v>
      </c>
      <c r="BJ107" s="18" t="s">
        <v>80</v>
      </c>
      <c r="BK107" s="186">
        <f t="shared" si="19"/>
        <v>0</v>
      </c>
      <c r="BL107" s="18" t="s">
        <v>218</v>
      </c>
      <c r="BM107" s="185" t="s">
        <v>401</v>
      </c>
    </row>
    <row r="108" spans="1:65" s="2" customFormat="1" ht="16.5" customHeight="1">
      <c r="A108" s="35"/>
      <c r="B108" s="36"/>
      <c r="C108" s="174" t="s">
        <v>7</v>
      </c>
      <c r="D108" s="174" t="s">
        <v>148</v>
      </c>
      <c r="E108" s="175" t="s">
        <v>1010</v>
      </c>
      <c r="F108" s="176" t="s">
        <v>1011</v>
      </c>
      <c r="G108" s="177" t="s">
        <v>230</v>
      </c>
      <c r="H108" s="178">
        <v>20</v>
      </c>
      <c r="I108" s="179"/>
      <c r="J108" s="180">
        <f t="shared" si="10"/>
        <v>0</v>
      </c>
      <c r="K108" s="176" t="s">
        <v>19</v>
      </c>
      <c r="L108" s="40"/>
      <c r="M108" s="181" t="s">
        <v>19</v>
      </c>
      <c r="N108" s="182" t="s">
        <v>43</v>
      </c>
      <c r="O108" s="65"/>
      <c r="P108" s="183">
        <f t="shared" si="11"/>
        <v>0</v>
      </c>
      <c r="Q108" s="183">
        <v>0</v>
      </c>
      <c r="R108" s="183">
        <f t="shared" si="12"/>
        <v>0</v>
      </c>
      <c r="S108" s="183">
        <v>0</v>
      </c>
      <c r="T108" s="184">
        <f t="shared" si="1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218</v>
      </c>
      <c r="AT108" s="185" t="s">
        <v>148</v>
      </c>
      <c r="AU108" s="185" t="s">
        <v>82</v>
      </c>
      <c r="AY108" s="18" t="s">
        <v>146</v>
      </c>
      <c r="BE108" s="186">
        <f t="shared" si="14"/>
        <v>0</v>
      </c>
      <c r="BF108" s="186">
        <f t="shared" si="15"/>
        <v>0</v>
      </c>
      <c r="BG108" s="186">
        <f t="shared" si="16"/>
        <v>0</v>
      </c>
      <c r="BH108" s="186">
        <f t="shared" si="17"/>
        <v>0</v>
      </c>
      <c r="BI108" s="186">
        <f t="shared" si="18"/>
        <v>0</v>
      </c>
      <c r="BJ108" s="18" t="s">
        <v>80</v>
      </c>
      <c r="BK108" s="186">
        <f t="shared" si="19"/>
        <v>0</v>
      </c>
      <c r="BL108" s="18" t="s">
        <v>218</v>
      </c>
      <c r="BM108" s="185" t="s">
        <v>413</v>
      </c>
    </row>
    <row r="109" spans="1:65" s="2" customFormat="1" ht="16.5" customHeight="1">
      <c r="A109" s="35"/>
      <c r="B109" s="36"/>
      <c r="C109" s="174" t="s">
        <v>284</v>
      </c>
      <c r="D109" s="174" t="s">
        <v>148</v>
      </c>
      <c r="E109" s="175" t="s">
        <v>1012</v>
      </c>
      <c r="F109" s="176" t="s">
        <v>1013</v>
      </c>
      <c r="G109" s="177" t="s">
        <v>230</v>
      </c>
      <c r="H109" s="178">
        <v>290</v>
      </c>
      <c r="I109" s="179"/>
      <c r="J109" s="180">
        <f t="shared" si="10"/>
        <v>0</v>
      </c>
      <c r="K109" s="176" t="s">
        <v>19</v>
      </c>
      <c r="L109" s="40"/>
      <c r="M109" s="181" t="s">
        <v>19</v>
      </c>
      <c r="N109" s="182" t="s">
        <v>43</v>
      </c>
      <c r="O109" s="65"/>
      <c r="P109" s="183">
        <f t="shared" si="11"/>
        <v>0</v>
      </c>
      <c r="Q109" s="183">
        <v>0</v>
      </c>
      <c r="R109" s="183">
        <f t="shared" si="12"/>
        <v>0</v>
      </c>
      <c r="S109" s="183">
        <v>0</v>
      </c>
      <c r="T109" s="184">
        <f t="shared" si="1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218</v>
      </c>
      <c r="AT109" s="185" t="s">
        <v>148</v>
      </c>
      <c r="AU109" s="185" t="s">
        <v>82</v>
      </c>
      <c r="AY109" s="18" t="s">
        <v>146</v>
      </c>
      <c r="BE109" s="186">
        <f t="shared" si="14"/>
        <v>0</v>
      </c>
      <c r="BF109" s="186">
        <f t="shared" si="15"/>
        <v>0</v>
      </c>
      <c r="BG109" s="186">
        <f t="shared" si="16"/>
        <v>0</v>
      </c>
      <c r="BH109" s="186">
        <f t="shared" si="17"/>
        <v>0</v>
      </c>
      <c r="BI109" s="186">
        <f t="shared" si="18"/>
        <v>0</v>
      </c>
      <c r="BJ109" s="18" t="s">
        <v>80</v>
      </c>
      <c r="BK109" s="186">
        <f t="shared" si="19"/>
        <v>0</v>
      </c>
      <c r="BL109" s="18" t="s">
        <v>218</v>
      </c>
      <c r="BM109" s="185" t="s">
        <v>427</v>
      </c>
    </row>
    <row r="110" spans="1:65" s="2" customFormat="1" ht="16.5" customHeight="1">
      <c r="A110" s="35"/>
      <c r="B110" s="36"/>
      <c r="C110" s="174" t="s">
        <v>290</v>
      </c>
      <c r="D110" s="174" t="s">
        <v>148</v>
      </c>
      <c r="E110" s="175" t="s">
        <v>1014</v>
      </c>
      <c r="F110" s="176" t="s">
        <v>1015</v>
      </c>
      <c r="G110" s="177" t="s">
        <v>180</v>
      </c>
      <c r="H110" s="178">
        <v>1</v>
      </c>
      <c r="I110" s="179"/>
      <c r="J110" s="180">
        <f t="shared" si="10"/>
        <v>0</v>
      </c>
      <c r="K110" s="176" t="s">
        <v>19</v>
      </c>
      <c r="L110" s="40"/>
      <c r="M110" s="181" t="s">
        <v>19</v>
      </c>
      <c r="N110" s="182" t="s">
        <v>43</v>
      </c>
      <c r="O110" s="65"/>
      <c r="P110" s="183">
        <f t="shared" si="11"/>
        <v>0</v>
      </c>
      <c r="Q110" s="183">
        <v>0</v>
      </c>
      <c r="R110" s="183">
        <f t="shared" si="12"/>
        <v>0</v>
      </c>
      <c r="S110" s="183">
        <v>0</v>
      </c>
      <c r="T110" s="184">
        <f t="shared" si="13"/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218</v>
      </c>
      <c r="AT110" s="185" t="s">
        <v>148</v>
      </c>
      <c r="AU110" s="185" t="s">
        <v>82</v>
      </c>
      <c r="AY110" s="18" t="s">
        <v>146</v>
      </c>
      <c r="BE110" s="186">
        <f t="shared" si="14"/>
        <v>0</v>
      </c>
      <c r="BF110" s="186">
        <f t="shared" si="15"/>
        <v>0</v>
      </c>
      <c r="BG110" s="186">
        <f t="shared" si="16"/>
        <v>0</v>
      </c>
      <c r="BH110" s="186">
        <f t="shared" si="17"/>
        <v>0</v>
      </c>
      <c r="BI110" s="186">
        <f t="shared" si="18"/>
        <v>0</v>
      </c>
      <c r="BJ110" s="18" t="s">
        <v>80</v>
      </c>
      <c r="BK110" s="186">
        <f t="shared" si="19"/>
        <v>0</v>
      </c>
      <c r="BL110" s="18" t="s">
        <v>218</v>
      </c>
      <c r="BM110" s="185" t="s">
        <v>437</v>
      </c>
    </row>
    <row r="111" spans="1:65" s="2" customFormat="1" ht="16.5" customHeight="1">
      <c r="A111" s="35"/>
      <c r="B111" s="36"/>
      <c r="C111" s="174" t="s">
        <v>300</v>
      </c>
      <c r="D111" s="174" t="s">
        <v>148</v>
      </c>
      <c r="E111" s="175" t="s">
        <v>1016</v>
      </c>
      <c r="F111" s="176" t="s">
        <v>1017</v>
      </c>
      <c r="G111" s="177" t="s">
        <v>180</v>
      </c>
      <c r="H111" s="178">
        <v>2</v>
      </c>
      <c r="I111" s="179"/>
      <c r="J111" s="180">
        <f t="shared" si="10"/>
        <v>0</v>
      </c>
      <c r="K111" s="176" t="s">
        <v>19</v>
      </c>
      <c r="L111" s="40"/>
      <c r="M111" s="181" t="s">
        <v>19</v>
      </c>
      <c r="N111" s="182" t="s">
        <v>43</v>
      </c>
      <c r="O111" s="65"/>
      <c r="P111" s="183">
        <f t="shared" si="11"/>
        <v>0</v>
      </c>
      <c r="Q111" s="183">
        <v>0</v>
      </c>
      <c r="R111" s="183">
        <f t="shared" si="12"/>
        <v>0</v>
      </c>
      <c r="S111" s="183">
        <v>0</v>
      </c>
      <c r="T111" s="184">
        <f t="shared" si="13"/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218</v>
      </c>
      <c r="AT111" s="185" t="s">
        <v>148</v>
      </c>
      <c r="AU111" s="185" t="s">
        <v>82</v>
      </c>
      <c r="AY111" s="18" t="s">
        <v>146</v>
      </c>
      <c r="BE111" s="186">
        <f t="shared" si="14"/>
        <v>0</v>
      </c>
      <c r="BF111" s="186">
        <f t="shared" si="15"/>
        <v>0</v>
      </c>
      <c r="BG111" s="186">
        <f t="shared" si="16"/>
        <v>0</v>
      </c>
      <c r="BH111" s="186">
        <f t="shared" si="17"/>
        <v>0</v>
      </c>
      <c r="BI111" s="186">
        <f t="shared" si="18"/>
        <v>0</v>
      </c>
      <c r="BJ111" s="18" t="s">
        <v>80</v>
      </c>
      <c r="BK111" s="186">
        <f t="shared" si="19"/>
        <v>0</v>
      </c>
      <c r="BL111" s="18" t="s">
        <v>218</v>
      </c>
      <c r="BM111" s="185" t="s">
        <v>446</v>
      </c>
    </row>
    <row r="112" spans="1:65" s="2" customFormat="1" ht="16.5" customHeight="1">
      <c r="A112" s="35"/>
      <c r="B112" s="36"/>
      <c r="C112" s="174" t="s">
        <v>306</v>
      </c>
      <c r="D112" s="174" t="s">
        <v>148</v>
      </c>
      <c r="E112" s="175" t="s">
        <v>1018</v>
      </c>
      <c r="F112" s="176" t="s">
        <v>1019</v>
      </c>
      <c r="G112" s="177" t="s">
        <v>180</v>
      </c>
      <c r="H112" s="178">
        <v>1</v>
      </c>
      <c r="I112" s="179"/>
      <c r="J112" s="180">
        <f t="shared" si="10"/>
        <v>0</v>
      </c>
      <c r="K112" s="176" t="s">
        <v>19</v>
      </c>
      <c r="L112" s="40"/>
      <c r="M112" s="181" t="s">
        <v>19</v>
      </c>
      <c r="N112" s="182" t="s">
        <v>43</v>
      </c>
      <c r="O112" s="65"/>
      <c r="P112" s="183">
        <f t="shared" si="11"/>
        <v>0</v>
      </c>
      <c r="Q112" s="183">
        <v>0</v>
      </c>
      <c r="R112" s="183">
        <f t="shared" si="12"/>
        <v>0</v>
      </c>
      <c r="S112" s="183">
        <v>0</v>
      </c>
      <c r="T112" s="184">
        <f t="shared" si="13"/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218</v>
      </c>
      <c r="AT112" s="185" t="s">
        <v>148</v>
      </c>
      <c r="AU112" s="185" t="s">
        <v>82</v>
      </c>
      <c r="AY112" s="18" t="s">
        <v>146</v>
      </c>
      <c r="BE112" s="186">
        <f t="shared" si="14"/>
        <v>0</v>
      </c>
      <c r="BF112" s="186">
        <f t="shared" si="15"/>
        <v>0</v>
      </c>
      <c r="BG112" s="186">
        <f t="shared" si="16"/>
        <v>0</v>
      </c>
      <c r="BH112" s="186">
        <f t="shared" si="17"/>
        <v>0</v>
      </c>
      <c r="BI112" s="186">
        <f t="shared" si="18"/>
        <v>0</v>
      </c>
      <c r="BJ112" s="18" t="s">
        <v>80</v>
      </c>
      <c r="BK112" s="186">
        <f t="shared" si="19"/>
        <v>0</v>
      </c>
      <c r="BL112" s="18" t="s">
        <v>218</v>
      </c>
      <c r="BM112" s="185" t="s">
        <v>457</v>
      </c>
    </row>
    <row r="113" spans="1:65" s="2" customFormat="1" ht="21.75" customHeight="1">
      <c r="A113" s="35"/>
      <c r="B113" s="36"/>
      <c r="C113" s="174" t="s">
        <v>313</v>
      </c>
      <c r="D113" s="174" t="s">
        <v>148</v>
      </c>
      <c r="E113" s="175" t="s">
        <v>1020</v>
      </c>
      <c r="F113" s="176" t="s">
        <v>1021</v>
      </c>
      <c r="G113" s="177" t="s">
        <v>1022</v>
      </c>
      <c r="H113" s="178">
        <v>4</v>
      </c>
      <c r="I113" s="179"/>
      <c r="J113" s="180">
        <f t="shared" si="10"/>
        <v>0</v>
      </c>
      <c r="K113" s="176" t="s">
        <v>19</v>
      </c>
      <c r="L113" s="40"/>
      <c r="M113" s="181" t="s">
        <v>19</v>
      </c>
      <c r="N113" s="182" t="s">
        <v>43</v>
      </c>
      <c r="O113" s="65"/>
      <c r="P113" s="183">
        <f t="shared" si="11"/>
        <v>0</v>
      </c>
      <c r="Q113" s="183">
        <v>0</v>
      </c>
      <c r="R113" s="183">
        <f t="shared" si="12"/>
        <v>0</v>
      </c>
      <c r="S113" s="183">
        <v>0</v>
      </c>
      <c r="T113" s="184">
        <f t="shared" si="13"/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218</v>
      </c>
      <c r="AT113" s="185" t="s">
        <v>148</v>
      </c>
      <c r="AU113" s="185" t="s">
        <v>82</v>
      </c>
      <c r="AY113" s="18" t="s">
        <v>146</v>
      </c>
      <c r="BE113" s="186">
        <f t="shared" si="14"/>
        <v>0</v>
      </c>
      <c r="BF113" s="186">
        <f t="shared" si="15"/>
        <v>0</v>
      </c>
      <c r="BG113" s="186">
        <f t="shared" si="16"/>
        <v>0</v>
      </c>
      <c r="BH113" s="186">
        <f t="shared" si="17"/>
        <v>0</v>
      </c>
      <c r="BI113" s="186">
        <f t="shared" si="18"/>
        <v>0</v>
      </c>
      <c r="BJ113" s="18" t="s">
        <v>80</v>
      </c>
      <c r="BK113" s="186">
        <f t="shared" si="19"/>
        <v>0</v>
      </c>
      <c r="BL113" s="18" t="s">
        <v>218</v>
      </c>
      <c r="BM113" s="185" t="s">
        <v>467</v>
      </c>
    </row>
    <row r="114" spans="1:65" s="2" customFormat="1" ht="16.5" customHeight="1">
      <c r="A114" s="35"/>
      <c r="B114" s="36"/>
      <c r="C114" s="174" t="s">
        <v>321</v>
      </c>
      <c r="D114" s="174" t="s">
        <v>148</v>
      </c>
      <c r="E114" s="175" t="s">
        <v>1023</v>
      </c>
      <c r="F114" s="176" t="s">
        <v>1024</v>
      </c>
      <c r="G114" s="177" t="s">
        <v>1022</v>
      </c>
      <c r="H114" s="178">
        <v>8</v>
      </c>
      <c r="I114" s="179"/>
      <c r="J114" s="180">
        <f t="shared" si="10"/>
        <v>0</v>
      </c>
      <c r="K114" s="176" t="s">
        <v>19</v>
      </c>
      <c r="L114" s="40"/>
      <c r="M114" s="181" t="s">
        <v>19</v>
      </c>
      <c r="N114" s="182" t="s">
        <v>43</v>
      </c>
      <c r="O114" s="65"/>
      <c r="P114" s="183">
        <f t="shared" si="11"/>
        <v>0</v>
      </c>
      <c r="Q114" s="183">
        <v>0</v>
      </c>
      <c r="R114" s="183">
        <f t="shared" si="12"/>
        <v>0</v>
      </c>
      <c r="S114" s="183">
        <v>0</v>
      </c>
      <c r="T114" s="184">
        <f t="shared" si="13"/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218</v>
      </c>
      <c r="AT114" s="185" t="s">
        <v>148</v>
      </c>
      <c r="AU114" s="185" t="s">
        <v>82</v>
      </c>
      <c r="AY114" s="18" t="s">
        <v>146</v>
      </c>
      <c r="BE114" s="186">
        <f t="shared" si="14"/>
        <v>0</v>
      </c>
      <c r="BF114" s="186">
        <f t="shared" si="15"/>
        <v>0</v>
      </c>
      <c r="BG114" s="186">
        <f t="shared" si="16"/>
        <v>0</v>
      </c>
      <c r="BH114" s="186">
        <f t="shared" si="17"/>
        <v>0</v>
      </c>
      <c r="BI114" s="186">
        <f t="shared" si="18"/>
        <v>0</v>
      </c>
      <c r="BJ114" s="18" t="s">
        <v>80</v>
      </c>
      <c r="BK114" s="186">
        <f t="shared" si="19"/>
        <v>0</v>
      </c>
      <c r="BL114" s="18" t="s">
        <v>218</v>
      </c>
      <c r="BM114" s="185" t="s">
        <v>482</v>
      </c>
    </row>
    <row r="115" spans="1:65" s="12" customFormat="1" ht="22.9" customHeight="1">
      <c r="B115" s="158"/>
      <c r="C115" s="159"/>
      <c r="D115" s="160" t="s">
        <v>71</v>
      </c>
      <c r="E115" s="172" t="s">
        <v>734</v>
      </c>
      <c r="F115" s="172" t="s">
        <v>816</v>
      </c>
      <c r="G115" s="159"/>
      <c r="H115" s="159"/>
      <c r="I115" s="162"/>
      <c r="J115" s="173">
        <f>BK115</f>
        <v>0</v>
      </c>
      <c r="K115" s="159"/>
      <c r="L115" s="164"/>
      <c r="M115" s="165"/>
      <c r="N115" s="166"/>
      <c r="O115" s="166"/>
      <c r="P115" s="167">
        <f>SUM(P116:P119)</f>
        <v>0</v>
      </c>
      <c r="Q115" s="166"/>
      <c r="R115" s="167">
        <f>SUM(R116:R119)</f>
        <v>0</v>
      </c>
      <c r="S115" s="166"/>
      <c r="T115" s="168">
        <f>SUM(T116:T119)</f>
        <v>0</v>
      </c>
      <c r="AR115" s="169" t="s">
        <v>80</v>
      </c>
      <c r="AT115" s="170" t="s">
        <v>71</v>
      </c>
      <c r="AU115" s="170" t="s">
        <v>80</v>
      </c>
      <c r="AY115" s="169" t="s">
        <v>146</v>
      </c>
      <c r="BK115" s="171">
        <f>SUM(BK116:BK119)</f>
        <v>0</v>
      </c>
    </row>
    <row r="116" spans="1:65" s="2" customFormat="1" ht="16.5" customHeight="1">
      <c r="A116" s="35"/>
      <c r="B116" s="36"/>
      <c r="C116" s="174" t="s">
        <v>327</v>
      </c>
      <c r="D116" s="174" t="s">
        <v>148</v>
      </c>
      <c r="E116" s="175" t="s">
        <v>1025</v>
      </c>
      <c r="F116" s="176" t="s">
        <v>737</v>
      </c>
      <c r="G116" s="177" t="s">
        <v>738</v>
      </c>
      <c r="H116" s="178">
        <v>1</v>
      </c>
      <c r="I116" s="179"/>
      <c r="J116" s="180">
        <f>ROUND(I116*H116,2)</f>
        <v>0</v>
      </c>
      <c r="K116" s="176" t="s">
        <v>19</v>
      </c>
      <c r="L116" s="40"/>
      <c r="M116" s="181" t="s">
        <v>19</v>
      </c>
      <c r="N116" s="182" t="s">
        <v>43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218</v>
      </c>
      <c r="AT116" s="185" t="s">
        <v>148</v>
      </c>
      <c r="AU116" s="185" t="s">
        <v>82</v>
      </c>
      <c r="AY116" s="18" t="s">
        <v>146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80</v>
      </c>
      <c r="BK116" s="186">
        <f>ROUND(I116*H116,2)</f>
        <v>0</v>
      </c>
      <c r="BL116" s="18" t="s">
        <v>218</v>
      </c>
      <c r="BM116" s="185" t="s">
        <v>493</v>
      </c>
    </row>
    <row r="117" spans="1:65" s="2" customFormat="1" ht="16.5" customHeight="1">
      <c r="A117" s="35"/>
      <c r="B117" s="36"/>
      <c r="C117" s="174" t="s">
        <v>332</v>
      </c>
      <c r="D117" s="174" t="s">
        <v>148</v>
      </c>
      <c r="E117" s="175" t="s">
        <v>1026</v>
      </c>
      <c r="F117" s="176" t="s">
        <v>1027</v>
      </c>
      <c r="G117" s="177" t="s">
        <v>738</v>
      </c>
      <c r="H117" s="178">
        <v>1</v>
      </c>
      <c r="I117" s="179"/>
      <c r="J117" s="180">
        <f>ROUND(I117*H117,2)</f>
        <v>0</v>
      </c>
      <c r="K117" s="176" t="s">
        <v>19</v>
      </c>
      <c r="L117" s="40"/>
      <c r="M117" s="181" t="s">
        <v>19</v>
      </c>
      <c r="N117" s="182" t="s">
        <v>43</v>
      </c>
      <c r="O117" s="65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218</v>
      </c>
      <c r="AT117" s="185" t="s">
        <v>148</v>
      </c>
      <c r="AU117" s="185" t="s">
        <v>82</v>
      </c>
      <c r="AY117" s="18" t="s">
        <v>146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80</v>
      </c>
      <c r="BK117" s="186">
        <f>ROUND(I117*H117,2)</f>
        <v>0</v>
      </c>
      <c r="BL117" s="18" t="s">
        <v>218</v>
      </c>
      <c r="BM117" s="185" t="s">
        <v>507</v>
      </c>
    </row>
    <row r="118" spans="1:65" s="2" customFormat="1" ht="16.5" customHeight="1">
      <c r="A118" s="35"/>
      <c r="B118" s="36"/>
      <c r="C118" s="174" t="s">
        <v>338</v>
      </c>
      <c r="D118" s="174" t="s">
        <v>148</v>
      </c>
      <c r="E118" s="175" t="s">
        <v>1028</v>
      </c>
      <c r="F118" s="176" t="s">
        <v>1029</v>
      </c>
      <c r="G118" s="177" t="s">
        <v>738</v>
      </c>
      <c r="H118" s="178">
        <v>1</v>
      </c>
      <c r="I118" s="179"/>
      <c r="J118" s="180">
        <f>ROUND(I118*H118,2)</f>
        <v>0</v>
      </c>
      <c r="K118" s="176" t="s">
        <v>19</v>
      </c>
      <c r="L118" s="40"/>
      <c r="M118" s="181" t="s">
        <v>19</v>
      </c>
      <c r="N118" s="182" t="s">
        <v>43</v>
      </c>
      <c r="O118" s="65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218</v>
      </c>
      <c r="AT118" s="185" t="s">
        <v>148</v>
      </c>
      <c r="AU118" s="185" t="s">
        <v>82</v>
      </c>
      <c r="AY118" s="18" t="s">
        <v>146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80</v>
      </c>
      <c r="BK118" s="186">
        <f>ROUND(I118*H118,2)</f>
        <v>0</v>
      </c>
      <c r="BL118" s="18" t="s">
        <v>218</v>
      </c>
      <c r="BM118" s="185" t="s">
        <v>518</v>
      </c>
    </row>
    <row r="119" spans="1:65" s="2" customFormat="1" ht="16.5" customHeight="1">
      <c r="A119" s="35"/>
      <c r="B119" s="36"/>
      <c r="C119" s="174" t="s">
        <v>347</v>
      </c>
      <c r="D119" s="174" t="s">
        <v>148</v>
      </c>
      <c r="E119" s="175" t="s">
        <v>1030</v>
      </c>
      <c r="F119" s="176" t="s">
        <v>1031</v>
      </c>
      <c r="G119" s="177" t="s">
        <v>738</v>
      </c>
      <c r="H119" s="178">
        <v>1</v>
      </c>
      <c r="I119" s="179"/>
      <c r="J119" s="180">
        <f>ROUND(I119*H119,2)</f>
        <v>0</v>
      </c>
      <c r="K119" s="176" t="s">
        <v>19</v>
      </c>
      <c r="L119" s="40"/>
      <c r="M119" s="231" t="s">
        <v>19</v>
      </c>
      <c r="N119" s="232" t="s">
        <v>43</v>
      </c>
      <c r="O119" s="229"/>
      <c r="P119" s="233">
        <f>O119*H119</f>
        <v>0</v>
      </c>
      <c r="Q119" s="233">
        <v>0</v>
      </c>
      <c r="R119" s="233">
        <f>Q119*H119</f>
        <v>0</v>
      </c>
      <c r="S119" s="233">
        <v>0</v>
      </c>
      <c r="T119" s="23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218</v>
      </c>
      <c r="AT119" s="185" t="s">
        <v>148</v>
      </c>
      <c r="AU119" s="185" t="s">
        <v>82</v>
      </c>
      <c r="AY119" s="18" t="s">
        <v>146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80</v>
      </c>
      <c r="BK119" s="186">
        <f>ROUND(I119*H119,2)</f>
        <v>0</v>
      </c>
      <c r="BL119" s="18" t="s">
        <v>218</v>
      </c>
      <c r="BM119" s="185" t="s">
        <v>529</v>
      </c>
    </row>
    <row r="120" spans="1:65" s="2" customFormat="1" ht="6.95" customHeight="1">
      <c r="A120" s="35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0"/>
      <c r="M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</sheetData>
  <sheetProtection algorithmName="SHA-512" hashValue="Zm6sN7i2jiV2oOC5daFbngucqPGXcf1ak/R/8jOgFO9/8tqhkb2gvAwjlRt52ScnkeB6uZTZYa2GczI71T380A==" saltValue="qr5bxZocHQXDv836qQ7IYSMDKfOcjXdqKaMUmdhpuWIZY2q3GMvlWl+qgKI9ZjLaYXrGNoiq/x1gKCEkByc0YQ==" spinCount="100000" sheet="1" objects="1" scenarios="1" formatColumns="0" formatRows="0" autoFilter="0"/>
  <autoFilter ref="C82:K119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8" t="s">
        <v>100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108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2" t="str">
        <f>'Rekapitulace stavby'!K6</f>
        <v>Modernizace hlavního přepojovače</v>
      </c>
      <c r="F7" s="363"/>
      <c r="G7" s="363"/>
      <c r="H7" s="363"/>
      <c r="L7" s="21"/>
    </row>
    <row r="8" spans="1:46" s="2" customFormat="1" ht="12" customHeight="1">
      <c r="A8" s="35"/>
      <c r="B8" s="40"/>
      <c r="C8" s="35"/>
      <c r="D8" s="106" t="s">
        <v>109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1032</v>
      </c>
      <c r="F9" s="365"/>
      <c r="G9" s="365"/>
      <c r="H9" s="36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4. 5. 2025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0"/>
      <c r="B27" s="111"/>
      <c r="C27" s="110"/>
      <c r="D27" s="110"/>
      <c r="E27" s="368" t="s">
        <v>37</v>
      </c>
      <c r="F27" s="368"/>
      <c r="G27" s="368"/>
      <c r="H27" s="36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ROUND(J83,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ROUND((SUM(BE83:BE117)),  2)</f>
        <v>0</v>
      </c>
      <c r="G33" s="35"/>
      <c r="H33" s="35"/>
      <c r="I33" s="119">
        <v>0.21</v>
      </c>
      <c r="J33" s="118">
        <f>ROUND(((SUM(BE83:BE117))*I33),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ROUND((SUM(BF83:BF117)),  2)</f>
        <v>0</v>
      </c>
      <c r="G34" s="35"/>
      <c r="H34" s="35"/>
      <c r="I34" s="119">
        <v>0.12</v>
      </c>
      <c r="J34" s="118">
        <f>ROUND(((SUM(BF83:BF117))*I34),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ROUND((SUM(BG83:BG117)),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ROUND((SUM(BH83:BH117)),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ROUND((SUM(BI83:BI117)),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9" t="str">
        <f>E7</f>
        <v>Modernizace hlavního přepojovače</v>
      </c>
      <c r="F48" s="370"/>
      <c r="G48" s="370"/>
      <c r="H48" s="370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2" t="str">
        <f>E9</f>
        <v>07 - GHZ</v>
      </c>
      <c r="F50" s="371"/>
      <c r="G50" s="371"/>
      <c r="H50" s="371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Český rozhlas 385/13, Praha 2</v>
      </c>
      <c r="G52" s="37"/>
      <c r="H52" s="37"/>
      <c r="I52" s="30" t="s">
        <v>23</v>
      </c>
      <c r="J52" s="60" t="str">
        <f>IF(J12="","",J12)</f>
        <v>4. 5. 2025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Český rozhlas Vinohradská 1409/12, Praha 2</v>
      </c>
      <c r="G54" s="37"/>
      <c r="H54" s="37"/>
      <c r="I54" s="30" t="s">
        <v>31</v>
      </c>
      <c r="J54" s="33" t="str">
        <f>E21</f>
        <v>Ing. Jaroslav Borovička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Milan Dušek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112</v>
      </c>
      <c r="D57" s="132"/>
      <c r="E57" s="132"/>
      <c r="F57" s="132"/>
      <c r="G57" s="132"/>
      <c r="H57" s="132"/>
      <c r="I57" s="132"/>
      <c r="J57" s="133" t="s">
        <v>113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J83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114</v>
      </c>
    </row>
    <row r="60" spans="1:47" s="9" customFormat="1" ht="24.95" customHeight="1">
      <c r="B60" s="135"/>
      <c r="C60" s="136"/>
      <c r="D60" s="137" t="s">
        <v>1033</v>
      </c>
      <c r="E60" s="138"/>
      <c r="F60" s="138"/>
      <c r="G60" s="138"/>
      <c r="H60" s="138"/>
      <c r="I60" s="138"/>
      <c r="J60" s="139">
        <f>J84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1034</v>
      </c>
      <c r="E61" s="144"/>
      <c r="F61" s="144"/>
      <c r="G61" s="144"/>
      <c r="H61" s="144"/>
      <c r="I61" s="144"/>
      <c r="J61" s="145">
        <f>J85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1035</v>
      </c>
      <c r="E62" s="144"/>
      <c r="F62" s="144"/>
      <c r="G62" s="144"/>
      <c r="H62" s="144"/>
      <c r="I62" s="144"/>
      <c r="J62" s="145">
        <f>J100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1036</v>
      </c>
      <c r="E63" s="144"/>
      <c r="F63" s="144"/>
      <c r="G63" s="144"/>
      <c r="H63" s="144"/>
      <c r="I63" s="144"/>
      <c r="J63" s="145">
        <f>J111</f>
        <v>0</v>
      </c>
      <c r="K63" s="142"/>
      <c r="L63" s="146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5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5" customHeight="1">
      <c r="A70" s="35"/>
      <c r="B70" s="36"/>
      <c r="C70" s="24" t="s">
        <v>131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69" t="str">
        <f>E7</f>
        <v>Modernizace hlavního přepojovače</v>
      </c>
      <c r="F73" s="370"/>
      <c r="G73" s="370"/>
      <c r="H73" s="370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109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22" t="str">
        <f>E9</f>
        <v>07 - GHZ</v>
      </c>
      <c r="F75" s="371"/>
      <c r="G75" s="371"/>
      <c r="H75" s="371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21</v>
      </c>
      <c r="D77" s="37"/>
      <c r="E77" s="37"/>
      <c r="F77" s="28" t="str">
        <f>F12</f>
        <v>Český rozhlas 385/13, Praha 2</v>
      </c>
      <c r="G77" s="37"/>
      <c r="H77" s="37"/>
      <c r="I77" s="30" t="s">
        <v>23</v>
      </c>
      <c r="J77" s="60" t="str">
        <f>IF(J12="","",J12)</f>
        <v>4. 5. 2025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7" customHeight="1">
      <c r="A79" s="35"/>
      <c r="B79" s="36"/>
      <c r="C79" s="30" t="s">
        <v>25</v>
      </c>
      <c r="D79" s="37"/>
      <c r="E79" s="37"/>
      <c r="F79" s="28" t="str">
        <f>E15</f>
        <v>Český rozhlas Vinohradská 1409/12, Praha 2</v>
      </c>
      <c r="G79" s="37"/>
      <c r="H79" s="37"/>
      <c r="I79" s="30" t="s">
        <v>31</v>
      </c>
      <c r="J79" s="33" t="str">
        <f>E21</f>
        <v>Ing. Jaroslav Borovička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29</v>
      </c>
      <c r="D80" s="37"/>
      <c r="E80" s="37"/>
      <c r="F80" s="28" t="str">
        <f>IF(E18="","",E18)</f>
        <v>Vyplň údaj</v>
      </c>
      <c r="G80" s="37"/>
      <c r="H80" s="37"/>
      <c r="I80" s="30" t="s">
        <v>34</v>
      </c>
      <c r="J80" s="33" t="str">
        <f>E24</f>
        <v>Ing. Milan Dušek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47"/>
      <c r="B82" s="148"/>
      <c r="C82" s="149" t="s">
        <v>132</v>
      </c>
      <c r="D82" s="150" t="s">
        <v>57</v>
      </c>
      <c r="E82" s="150" t="s">
        <v>53</v>
      </c>
      <c r="F82" s="150" t="s">
        <v>54</v>
      </c>
      <c r="G82" s="150" t="s">
        <v>133</v>
      </c>
      <c r="H82" s="150" t="s">
        <v>134</v>
      </c>
      <c r="I82" s="150" t="s">
        <v>135</v>
      </c>
      <c r="J82" s="150" t="s">
        <v>113</v>
      </c>
      <c r="K82" s="151" t="s">
        <v>136</v>
      </c>
      <c r="L82" s="152"/>
      <c r="M82" s="69" t="s">
        <v>19</v>
      </c>
      <c r="N82" s="70" t="s">
        <v>42</v>
      </c>
      <c r="O82" s="70" t="s">
        <v>137</v>
      </c>
      <c r="P82" s="70" t="s">
        <v>138</v>
      </c>
      <c r="Q82" s="70" t="s">
        <v>139</v>
      </c>
      <c r="R82" s="70" t="s">
        <v>140</v>
      </c>
      <c r="S82" s="70" t="s">
        <v>141</v>
      </c>
      <c r="T82" s="71" t="s">
        <v>142</v>
      </c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</row>
    <row r="83" spans="1:65" s="2" customFormat="1" ht="22.9" customHeight="1">
      <c r="A83" s="35"/>
      <c r="B83" s="36"/>
      <c r="C83" s="76" t="s">
        <v>143</v>
      </c>
      <c r="D83" s="37"/>
      <c r="E83" s="37"/>
      <c r="F83" s="37"/>
      <c r="G83" s="37"/>
      <c r="H83" s="37"/>
      <c r="I83" s="37"/>
      <c r="J83" s="153">
        <f>BK83</f>
        <v>0</v>
      </c>
      <c r="K83" s="37"/>
      <c r="L83" s="40"/>
      <c r="M83" s="72"/>
      <c r="N83" s="154"/>
      <c r="O83" s="73"/>
      <c r="P83" s="155">
        <f>P84</f>
        <v>0</v>
      </c>
      <c r="Q83" s="73"/>
      <c r="R83" s="155">
        <f>R84</f>
        <v>0</v>
      </c>
      <c r="S83" s="73"/>
      <c r="T83" s="156">
        <f>T84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71</v>
      </c>
      <c r="AU83" s="18" t="s">
        <v>114</v>
      </c>
      <c r="BK83" s="157">
        <f>BK84</f>
        <v>0</v>
      </c>
    </row>
    <row r="84" spans="1:65" s="12" customFormat="1" ht="25.9" customHeight="1">
      <c r="B84" s="158"/>
      <c r="C84" s="159"/>
      <c r="D84" s="160" t="s">
        <v>71</v>
      </c>
      <c r="E84" s="161" t="s">
        <v>1037</v>
      </c>
      <c r="F84" s="161" t="s">
        <v>1038</v>
      </c>
      <c r="G84" s="159"/>
      <c r="H84" s="159"/>
      <c r="I84" s="162"/>
      <c r="J84" s="163">
        <f>BK84</f>
        <v>0</v>
      </c>
      <c r="K84" s="159"/>
      <c r="L84" s="164"/>
      <c r="M84" s="165"/>
      <c r="N84" s="166"/>
      <c r="O84" s="166"/>
      <c r="P84" s="167">
        <f>P85+P100+P111</f>
        <v>0</v>
      </c>
      <c r="Q84" s="166"/>
      <c r="R84" s="167">
        <f>R85+R100+R111</f>
        <v>0</v>
      </c>
      <c r="S84" s="166"/>
      <c r="T84" s="168">
        <f>T85+T100+T111</f>
        <v>0</v>
      </c>
      <c r="AR84" s="169" t="s">
        <v>166</v>
      </c>
      <c r="AT84" s="170" t="s">
        <v>71</v>
      </c>
      <c r="AU84" s="170" t="s">
        <v>72</v>
      </c>
      <c r="AY84" s="169" t="s">
        <v>146</v>
      </c>
      <c r="BK84" s="171">
        <f>BK85+BK100+BK111</f>
        <v>0</v>
      </c>
    </row>
    <row r="85" spans="1:65" s="12" customFormat="1" ht="22.9" customHeight="1">
      <c r="B85" s="158"/>
      <c r="C85" s="159"/>
      <c r="D85" s="160" t="s">
        <v>71</v>
      </c>
      <c r="E85" s="172" t="s">
        <v>1039</v>
      </c>
      <c r="F85" s="172" t="s">
        <v>1040</v>
      </c>
      <c r="G85" s="159"/>
      <c r="H85" s="159"/>
      <c r="I85" s="162"/>
      <c r="J85" s="173">
        <f>BK85</f>
        <v>0</v>
      </c>
      <c r="K85" s="159"/>
      <c r="L85" s="164"/>
      <c r="M85" s="165"/>
      <c r="N85" s="166"/>
      <c r="O85" s="166"/>
      <c r="P85" s="167">
        <f>SUM(P86:P99)</f>
        <v>0</v>
      </c>
      <c r="Q85" s="166"/>
      <c r="R85" s="167">
        <f>SUM(R86:R99)</f>
        <v>0</v>
      </c>
      <c r="S85" s="166"/>
      <c r="T85" s="168">
        <f>SUM(T86:T99)</f>
        <v>0</v>
      </c>
      <c r="AR85" s="169" t="s">
        <v>80</v>
      </c>
      <c r="AT85" s="170" t="s">
        <v>71</v>
      </c>
      <c r="AU85" s="170" t="s">
        <v>80</v>
      </c>
      <c r="AY85" s="169" t="s">
        <v>146</v>
      </c>
      <c r="BK85" s="171">
        <f>SUM(BK86:BK99)</f>
        <v>0</v>
      </c>
    </row>
    <row r="86" spans="1:65" s="2" customFormat="1" ht="21.75" customHeight="1">
      <c r="A86" s="35"/>
      <c r="B86" s="36"/>
      <c r="C86" s="174" t="s">
        <v>80</v>
      </c>
      <c r="D86" s="174" t="s">
        <v>148</v>
      </c>
      <c r="E86" s="175" t="s">
        <v>1041</v>
      </c>
      <c r="F86" s="176" t="s">
        <v>1042</v>
      </c>
      <c r="G86" s="177" t="s">
        <v>510</v>
      </c>
      <c r="H86" s="178">
        <v>3</v>
      </c>
      <c r="I86" s="179"/>
      <c r="J86" s="180">
        <f t="shared" ref="J86:J99" si="0">ROUND(I86*H86,2)</f>
        <v>0</v>
      </c>
      <c r="K86" s="176" t="s">
        <v>19</v>
      </c>
      <c r="L86" s="40"/>
      <c r="M86" s="181" t="s">
        <v>19</v>
      </c>
      <c r="N86" s="182" t="s">
        <v>43</v>
      </c>
      <c r="O86" s="65"/>
      <c r="P86" s="183">
        <f t="shared" ref="P86:P99" si="1">O86*H86</f>
        <v>0</v>
      </c>
      <c r="Q86" s="183">
        <v>0</v>
      </c>
      <c r="R86" s="183">
        <f t="shared" ref="R86:R99" si="2">Q86*H86</f>
        <v>0</v>
      </c>
      <c r="S86" s="183">
        <v>0</v>
      </c>
      <c r="T86" s="184">
        <f t="shared" ref="T86:T99" si="3"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540</v>
      </c>
      <c r="AT86" s="185" t="s">
        <v>148</v>
      </c>
      <c r="AU86" s="185" t="s">
        <v>82</v>
      </c>
      <c r="AY86" s="18" t="s">
        <v>146</v>
      </c>
      <c r="BE86" s="186">
        <f t="shared" ref="BE86:BE99" si="4">IF(N86="základní",J86,0)</f>
        <v>0</v>
      </c>
      <c r="BF86" s="186">
        <f t="shared" ref="BF86:BF99" si="5">IF(N86="snížená",J86,0)</f>
        <v>0</v>
      </c>
      <c r="BG86" s="186">
        <f t="shared" ref="BG86:BG99" si="6">IF(N86="zákl. přenesená",J86,0)</f>
        <v>0</v>
      </c>
      <c r="BH86" s="186">
        <f t="shared" ref="BH86:BH99" si="7">IF(N86="sníž. přenesená",J86,0)</f>
        <v>0</v>
      </c>
      <c r="BI86" s="186">
        <f t="shared" ref="BI86:BI99" si="8">IF(N86="nulová",J86,0)</f>
        <v>0</v>
      </c>
      <c r="BJ86" s="18" t="s">
        <v>80</v>
      </c>
      <c r="BK86" s="186">
        <f t="shared" ref="BK86:BK99" si="9">ROUND(I86*H86,2)</f>
        <v>0</v>
      </c>
      <c r="BL86" s="18" t="s">
        <v>540</v>
      </c>
      <c r="BM86" s="185" t="s">
        <v>82</v>
      </c>
    </row>
    <row r="87" spans="1:65" s="2" customFormat="1" ht="16.5" customHeight="1">
      <c r="A87" s="35"/>
      <c r="B87" s="36"/>
      <c r="C87" s="174" t="s">
        <v>82</v>
      </c>
      <c r="D87" s="174" t="s">
        <v>148</v>
      </c>
      <c r="E87" s="175" t="s">
        <v>1043</v>
      </c>
      <c r="F87" s="176" t="s">
        <v>1044</v>
      </c>
      <c r="G87" s="177" t="s">
        <v>510</v>
      </c>
      <c r="H87" s="178">
        <v>3</v>
      </c>
      <c r="I87" s="179"/>
      <c r="J87" s="180">
        <f t="shared" si="0"/>
        <v>0</v>
      </c>
      <c r="K87" s="176" t="s">
        <v>19</v>
      </c>
      <c r="L87" s="40"/>
      <c r="M87" s="181" t="s">
        <v>19</v>
      </c>
      <c r="N87" s="182" t="s">
        <v>43</v>
      </c>
      <c r="O87" s="65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540</v>
      </c>
      <c r="AT87" s="185" t="s">
        <v>148</v>
      </c>
      <c r="AU87" s="185" t="s">
        <v>82</v>
      </c>
      <c r="AY87" s="18" t="s">
        <v>146</v>
      </c>
      <c r="BE87" s="186">
        <f t="shared" si="4"/>
        <v>0</v>
      </c>
      <c r="BF87" s="186">
        <f t="shared" si="5"/>
        <v>0</v>
      </c>
      <c r="BG87" s="186">
        <f t="shared" si="6"/>
        <v>0</v>
      </c>
      <c r="BH87" s="186">
        <f t="shared" si="7"/>
        <v>0</v>
      </c>
      <c r="BI87" s="186">
        <f t="shared" si="8"/>
        <v>0</v>
      </c>
      <c r="BJ87" s="18" t="s">
        <v>80</v>
      </c>
      <c r="BK87" s="186">
        <f t="shared" si="9"/>
        <v>0</v>
      </c>
      <c r="BL87" s="18" t="s">
        <v>540</v>
      </c>
      <c r="BM87" s="185" t="s">
        <v>153</v>
      </c>
    </row>
    <row r="88" spans="1:65" s="2" customFormat="1" ht="16.5" customHeight="1">
      <c r="A88" s="35"/>
      <c r="B88" s="36"/>
      <c r="C88" s="174" t="s">
        <v>166</v>
      </c>
      <c r="D88" s="174" t="s">
        <v>148</v>
      </c>
      <c r="E88" s="175" t="s">
        <v>1045</v>
      </c>
      <c r="F88" s="176" t="s">
        <v>1046</v>
      </c>
      <c r="G88" s="177" t="s">
        <v>510</v>
      </c>
      <c r="H88" s="178">
        <v>3</v>
      </c>
      <c r="I88" s="179"/>
      <c r="J88" s="180">
        <f t="shared" si="0"/>
        <v>0</v>
      </c>
      <c r="K88" s="176" t="s">
        <v>19</v>
      </c>
      <c r="L88" s="40"/>
      <c r="M88" s="181" t="s">
        <v>19</v>
      </c>
      <c r="N88" s="182" t="s">
        <v>43</v>
      </c>
      <c r="O88" s="65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540</v>
      </c>
      <c r="AT88" s="185" t="s">
        <v>148</v>
      </c>
      <c r="AU88" s="185" t="s">
        <v>82</v>
      </c>
      <c r="AY88" s="18" t="s">
        <v>146</v>
      </c>
      <c r="BE88" s="186">
        <f t="shared" si="4"/>
        <v>0</v>
      </c>
      <c r="BF88" s="186">
        <f t="shared" si="5"/>
        <v>0</v>
      </c>
      <c r="BG88" s="186">
        <f t="shared" si="6"/>
        <v>0</v>
      </c>
      <c r="BH88" s="186">
        <f t="shared" si="7"/>
        <v>0</v>
      </c>
      <c r="BI88" s="186">
        <f t="shared" si="8"/>
        <v>0</v>
      </c>
      <c r="BJ88" s="18" t="s">
        <v>80</v>
      </c>
      <c r="BK88" s="186">
        <f t="shared" si="9"/>
        <v>0</v>
      </c>
      <c r="BL88" s="18" t="s">
        <v>540</v>
      </c>
      <c r="BM88" s="185" t="s">
        <v>159</v>
      </c>
    </row>
    <row r="89" spans="1:65" s="2" customFormat="1" ht="16.5" customHeight="1">
      <c r="A89" s="35"/>
      <c r="B89" s="36"/>
      <c r="C89" s="174" t="s">
        <v>153</v>
      </c>
      <c r="D89" s="174" t="s">
        <v>148</v>
      </c>
      <c r="E89" s="175" t="s">
        <v>1047</v>
      </c>
      <c r="F89" s="176" t="s">
        <v>1048</v>
      </c>
      <c r="G89" s="177" t="s">
        <v>510</v>
      </c>
      <c r="H89" s="178">
        <v>3</v>
      </c>
      <c r="I89" s="179"/>
      <c r="J89" s="180">
        <f t="shared" si="0"/>
        <v>0</v>
      </c>
      <c r="K89" s="176" t="s">
        <v>19</v>
      </c>
      <c r="L89" s="40"/>
      <c r="M89" s="181" t="s">
        <v>19</v>
      </c>
      <c r="N89" s="182" t="s">
        <v>43</v>
      </c>
      <c r="O89" s="65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540</v>
      </c>
      <c r="AT89" s="185" t="s">
        <v>148</v>
      </c>
      <c r="AU89" s="185" t="s">
        <v>82</v>
      </c>
      <c r="AY89" s="18" t="s">
        <v>146</v>
      </c>
      <c r="BE89" s="186">
        <f t="shared" si="4"/>
        <v>0</v>
      </c>
      <c r="BF89" s="186">
        <f t="shared" si="5"/>
        <v>0</v>
      </c>
      <c r="BG89" s="186">
        <f t="shared" si="6"/>
        <v>0</v>
      </c>
      <c r="BH89" s="186">
        <f t="shared" si="7"/>
        <v>0</v>
      </c>
      <c r="BI89" s="186">
        <f t="shared" si="8"/>
        <v>0</v>
      </c>
      <c r="BJ89" s="18" t="s">
        <v>80</v>
      </c>
      <c r="BK89" s="186">
        <f t="shared" si="9"/>
        <v>0</v>
      </c>
      <c r="BL89" s="18" t="s">
        <v>540</v>
      </c>
      <c r="BM89" s="185" t="s">
        <v>187</v>
      </c>
    </row>
    <row r="90" spans="1:65" s="2" customFormat="1" ht="16.5" customHeight="1">
      <c r="A90" s="35"/>
      <c r="B90" s="36"/>
      <c r="C90" s="174" t="s">
        <v>177</v>
      </c>
      <c r="D90" s="174" t="s">
        <v>148</v>
      </c>
      <c r="E90" s="175" t="s">
        <v>1049</v>
      </c>
      <c r="F90" s="176" t="s">
        <v>1050</v>
      </c>
      <c r="G90" s="177" t="s">
        <v>510</v>
      </c>
      <c r="H90" s="178">
        <v>3</v>
      </c>
      <c r="I90" s="179"/>
      <c r="J90" s="180">
        <f t="shared" si="0"/>
        <v>0</v>
      </c>
      <c r="K90" s="176" t="s">
        <v>19</v>
      </c>
      <c r="L90" s="40"/>
      <c r="M90" s="181" t="s">
        <v>19</v>
      </c>
      <c r="N90" s="182" t="s">
        <v>43</v>
      </c>
      <c r="O90" s="65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540</v>
      </c>
      <c r="AT90" s="185" t="s">
        <v>148</v>
      </c>
      <c r="AU90" s="185" t="s">
        <v>82</v>
      </c>
      <c r="AY90" s="18" t="s">
        <v>146</v>
      </c>
      <c r="BE90" s="186">
        <f t="shared" si="4"/>
        <v>0</v>
      </c>
      <c r="BF90" s="186">
        <f t="shared" si="5"/>
        <v>0</v>
      </c>
      <c r="BG90" s="186">
        <f t="shared" si="6"/>
        <v>0</v>
      </c>
      <c r="BH90" s="186">
        <f t="shared" si="7"/>
        <v>0</v>
      </c>
      <c r="BI90" s="186">
        <f t="shared" si="8"/>
        <v>0</v>
      </c>
      <c r="BJ90" s="18" t="s">
        <v>80</v>
      </c>
      <c r="BK90" s="186">
        <f t="shared" si="9"/>
        <v>0</v>
      </c>
      <c r="BL90" s="18" t="s">
        <v>540</v>
      </c>
      <c r="BM90" s="185" t="s">
        <v>209</v>
      </c>
    </row>
    <row r="91" spans="1:65" s="2" customFormat="1" ht="16.5" customHeight="1">
      <c r="A91" s="35"/>
      <c r="B91" s="36"/>
      <c r="C91" s="174" t="s">
        <v>159</v>
      </c>
      <c r="D91" s="174" t="s">
        <v>148</v>
      </c>
      <c r="E91" s="175" t="s">
        <v>1051</v>
      </c>
      <c r="F91" s="176" t="s">
        <v>1052</v>
      </c>
      <c r="G91" s="177" t="s">
        <v>510</v>
      </c>
      <c r="H91" s="178">
        <v>3</v>
      </c>
      <c r="I91" s="179"/>
      <c r="J91" s="180">
        <f t="shared" si="0"/>
        <v>0</v>
      </c>
      <c r="K91" s="176" t="s">
        <v>19</v>
      </c>
      <c r="L91" s="40"/>
      <c r="M91" s="181" t="s">
        <v>19</v>
      </c>
      <c r="N91" s="182" t="s">
        <v>43</v>
      </c>
      <c r="O91" s="65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540</v>
      </c>
      <c r="AT91" s="185" t="s">
        <v>148</v>
      </c>
      <c r="AU91" s="185" t="s">
        <v>82</v>
      </c>
      <c r="AY91" s="18" t="s">
        <v>146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18" t="s">
        <v>80</v>
      </c>
      <c r="BK91" s="186">
        <f t="shared" si="9"/>
        <v>0</v>
      </c>
      <c r="BL91" s="18" t="s">
        <v>540</v>
      </c>
      <c r="BM91" s="185" t="s">
        <v>8</v>
      </c>
    </row>
    <row r="92" spans="1:65" s="2" customFormat="1" ht="16.5" customHeight="1">
      <c r="A92" s="35"/>
      <c r="B92" s="36"/>
      <c r="C92" s="174" t="s">
        <v>192</v>
      </c>
      <c r="D92" s="174" t="s">
        <v>148</v>
      </c>
      <c r="E92" s="175" t="s">
        <v>1053</v>
      </c>
      <c r="F92" s="176" t="s">
        <v>1054</v>
      </c>
      <c r="G92" s="177" t="s">
        <v>510</v>
      </c>
      <c r="H92" s="178">
        <v>1</v>
      </c>
      <c r="I92" s="179"/>
      <c r="J92" s="180">
        <f t="shared" si="0"/>
        <v>0</v>
      </c>
      <c r="K92" s="176" t="s">
        <v>19</v>
      </c>
      <c r="L92" s="40"/>
      <c r="M92" s="181" t="s">
        <v>19</v>
      </c>
      <c r="N92" s="182" t="s">
        <v>43</v>
      </c>
      <c r="O92" s="65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540</v>
      </c>
      <c r="AT92" s="185" t="s">
        <v>148</v>
      </c>
      <c r="AU92" s="185" t="s">
        <v>82</v>
      </c>
      <c r="AY92" s="18" t="s">
        <v>146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18" t="s">
        <v>80</v>
      </c>
      <c r="BK92" s="186">
        <f t="shared" si="9"/>
        <v>0</v>
      </c>
      <c r="BL92" s="18" t="s">
        <v>540</v>
      </c>
      <c r="BM92" s="185" t="s">
        <v>234</v>
      </c>
    </row>
    <row r="93" spans="1:65" s="2" customFormat="1" ht="16.5" customHeight="1">
      <c r="A93" s="35"/>
      <c r="B93" s="36"/>
      <c r="C93" s="174" t="s">
        <v>187</v>
      </c>
      <c r="D93" s="174" t="s">
        <v>148</v>
      </c>
      <c r="E93" s="175" t="s">
        <v>1055</v>
      </c>
      <c r="F93" s="176" t="s">
        <v>1056</v>
      </c>
      <c r="G93" s="177" t="s">
        <v>510</v>
      </c>
      <c r="H93" s="178">
        <v>5</v>
      </c>
      <c r="I93" s="179"/>
      <c r="J93" s="180">
        <f t="shared" si="0"/>
        <v>0</v>
      </c>
      <c r="K93" s="176" t="s">
        <v>19</v>
      </c>
      <c r="L93" s="40"/>
      <c r="M93" s="181" t="s">
        <v>19</v>
      </c>
      <c r="N93" s="182" t="s">
        <v>43</v>
      </c>
      <c r="O93" s="65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540</v>
      </c>
      <c r="AT93" s="185" t="s">
        <v>148</v>
      </c>
      <c r="AU93" s="185" t="s">
        <v>82</v>
      </c>
      <c r="AY93" s="18" t="s">
        <v>146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80</v>
      </c>
      <c r="BK93" s="186">
        <f t="shared" si="9"/>
        <v>0</v>
      </c>
      <c r="BL93" s="18" t="s">
        <v>540</v>
      </c>
      <c r="BM93" s="185" t="s">
        <v>218</v>
      </c>
    </row>
    <row r="94" spans="1:65" s="2" customFormat="1" ht="16.5" customHeight="1">
      <c r="A94" s="35"/>
      <c r="B94" s="36"/>
      <c r="C94" s="174" t="s">
        <v>190</v>
      </c>
      <c r="D94" s="174" t="s">
        <v>148</v>
      </c>
      <c r="E94" s="175" t="s">
        <v>1057</v>
      </c>
      <c r="F94" s="176" t="s">
        <v>1058</v>
      </c>
      <c r="G94" s="177" t="s">
        <v>510</v>
      </c>
      <c r="H94" s="178">
        <v>5</v>
      </c>
      <c r="I94" s="179"/>
      <c r="J94" s="180">
        <f t="shared" si="0"/>
        <v>0</v>
      </c>
      <c r="K94" s="176" t="s">
        <v>19</v>
      </c>
      <c r="L94" s="40"/>
      <c r="M94" s="181" t="s">
        <v>19</v>
      </c>
      <c r="N94" s="182" t="s">
        <v>43</v>
      </c>
      <c r="O94" s="65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540</v>
      </c>
      <c r="AT94" s="185" t="s">
        <v>148</v>
      </c>
      <c r="AU94" s="185" t="s">
        <v>82</v>
      </c>
      <c r="AY94" s="18" t="s">
        <v>146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80</v>
      </c>
      <c r="BK94" s="186">
        <f t="shared" si="9"/>
        <v>0</v>
      </c>
      <c r="BL94" s="18" t="s">
        <v>540</v>
      </c>
      <c r="BM94" s="185" t="s">
        <v>261</v>
      </c>
    </row>
    <row r="95" spans="1:65" s="2" customFormat="1" ht="16.5" customHeight="1">
      <c r="A95" s="35"/>
      <c r="B95" s="36"/>
      <c r="C95" s="174" t="s">
        <v>209</v>
      </c>
      <c r="D95" s="174" t="s">
        <v>148</v>
      </c>
      <c r="E95" s="175" t="s">
        <v>1059</v>
      </c>
      <c r="F95" s="176" t="s">
        <v>1060</v>
      </c>
      <c r="G95" s="177" t="s">
        <v>230</v>
      </c>
      <c r="H95" s="178">
        <v>12</v>
      </c>
      <c r="I95" s="179"/>
      <c r="J95" s="180">
        <f t="shared" si="0"/>
        <v>0</v>
      </c>
      <c r="K95" s="176" t="s">
        <v>19</v>
      </c>
      <c r="L95" s="40"/>
      <c r="M95" s="181" t="s">
        <v>19</v>
      </c>
      <c r="N95" s="182" t="s">
        <v>43</v>
      </c>
      <c r="O95" s="65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540</v>
      </c>
      <c r="AT95" s="185" t="s">
        <v>148</v>
      </c>
      <c r="AU95" s="185" t="s">
        <v>82</v>
      </c>
      <c r="AY95" s="18" t="s">
        <v>146</v>
      </c>
      <c r="BE95" s="186">
        <f t="shared" si="4"/>
        <v>0</v>
      </c>
      <c r="BF95" s="186">
        <f t="shared" si="5"/>
        <v>0</v>
      </c>
      <c r="BG95" s="186">
        <f t="shared" si="6"/>
        <v>0</v>
      </c>
      <c r="BH95" s="186">
        <f t="shared" si="7"/>
        <v>0</v>
      </c>
      <c r="BI95" s="186">
        <f t="shared" si="8"/>
        <v>0</v>
      </c>
      <c r="BJ95" s="18" t="s">
        <v>80</v>
      </c>
      <c r="BK95" s="186">
        <f t="shared" si="9"/>
        <v>0</v>
      </c>
      <c r="BL95" s="18" t="s">
        <v>540</v>
      </c>
      <c r="BM95" s="185" t="s">
        <v>274</v>
      </c>
    </row>
    <row r="96" spans="1:65" s="2" customFormat="1" ht="16.5" customHeight="1">
      <c r="A96" s="35"/>
      <c r="B96" s="36"/>
      <c r="C96" s="174" t="s">
        <v>215</v>
      </c>
      <c r="D96" s="174" t="s">
        <v>148</v>
      </c>
      <c r="E96" s="175" t="s">
        <v>1061</v>
      </c>
      <c r="F96" s="176" t="s">
        <v>1062</v>
      </c>
      <c r="G96" s="177" t="s">
        <v>510</v>
      </c>
      <c r="H96" s="178">
        <v>2</v>
      </c>
      <c r="I96" s="179"/>
      <c r="J96" s="180">
        <f t="shared" si="0"/>
        <v>0</v>
      </c>
      <c r="K96" s="176" t="s">
        <v>19</v>
      </c>
      <c r="L96" s="40"/>
      <c r="M96" s="181" t="s">
        <v>19</v>
      </c>
      <c r="N96" s="182" t="s">
        <v>43</v>
      </c>
      <c r="O96" s="65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540</v>
      </c>
      <c r="AT96" s="185" t="s">
        <v>148</v>
      </c>
      <c r="AU96" s="185" t="s">
        <v>82</v>
      </c>
      <c r="AY96" s="18" t="s">
        <v>146</v>
      </c>
      <c r="BE96" s="186">
        <f t="shared" si="4"/>
        <v>0</v>
      </c>
      <c r="BF96" s="186">
        <f t="shared" si="5"/>
        <v>0</v>
      </c>
      <c r="BG96" s="186">
        <f t="shared" si="6"/>
        <v>0</v>
      </c>
      <c r="BH96" s="186">
        <f t="shared" si="7"/>
        <v>0</v>
      </c>
      <c r="BI96" s="186">
        <f t="shared" si="8"/>
        <v>0</v>
      </c>
      <c r="BJ96" s="18" t="s">
        <v>80</v>
      </c>
      <c r="BK96" s="186">
        <f t="shared" si="9"/>
        <v>0</v>
      </c>
      <c r="BL96" s="18" t="s">
        <v>540</v>
      </c>
      <c r="BM96" s="185" t="s">
        <v>284</v>
      </c>
    </row>
    <row r="97" spans="1:65" s="2" customFormat="1" ht="16.5" customHeight="1">
      <c r="A97" s="35"/>
      <c r="B97" s="36"/>
      <c r="C97" s="174" t="s">
        <v>8</v>
      </c>
      <c r="D97" s="174" t="s">
        <v>148</v>
      </c>
      <c r="E97" s="175" t="s">
        <v>1063</v>
      </c>
      <c r="F97" s="176" t="s">
        <v>1064</v>
      </c>
      <c r="G97" s="177" t="s">
        <v>1065</v>
      </c>
      <c r="H97" s="178">
        <v>1</v>
      </c>
      <c r="I97" s="179"/>
      <c r="J97" s="180">
        <f t="shared" si="0"/>
        <v>0</v>
      </c>
      <c r="K97" s="176" t="s">
        <v>19</v>
      </c>
      <c r="L97" s="40"/>
      <c r="M97" s="181" t="s">
        <v>19</v>
      </c>
      <c r="N97" s="182" t="s">
        <v>43</v>
      </c>
      <c r="O97" s="65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540</v>
      </c>
      <c r="AT97" s="185" t="s">
        <v>148</v>
      </c>
      <c r="AU97" s="185" t="s">
        <v>82</v>
      </c>
      <c r="AY97" s="18" t="s">
        <v>146</v>
      </c>
      <c r="BE97" s="186">
        <f t="shared" si="4"/>
        <v>0</v>
      </c>
      <c r="BF97" s="186">
        <f t="shared" si="5"/>
        <v>0</v>
      </c>
      <c r="BG97" s="186">
        <f t="shared" si="6"/>
        <v>0</v>
      </c>
      <c r="BH97" s="186">
        <f t="shared" si="7"/>
        <v>0</v>
      </c>
      <c r="BI97" s="186">
        <f t="shared" si="8"/>
        <v>0</v>
      </c>
      <c r="BJ97" s="18" t="s">
        <v>80</v>
      </c>
      <c r="BK97" s="186">
        <f t="shared" si="9"/>
        <v>0</v>
      </c>
      <c r="BL97" s="18" t="s">
        <v>540</v>
      </c>
      <c r="BM97" s="185" t="s">
        <v>300</v>
      </c>
    </row>
    <row r="98" spans="1:65" s="2" customFormat="1" ht="16.5" customHeight="1">
      <c r="A98" s="35"/>
      <c r="B98" s="36"/>
      <c r="C98" s="174" t="s">
        <v>227</v>
      </c>
      <c r="D98" s="174" t="s">
        <v>148</v>
      </c>
      <c r="E98" s="175" t="s">
        <v>1066</v>
      </c>
      <c r="F98" s="176" t="s">
        <v>1067</v>
      </c>
      <c r="G98" s="177" t="s">
        <v>1065</v>
      </c>
      <c r="H98" s="178">
        <v>1</v>
      </c>
      <c r="I98" s="179"/>
      <c r="J98" s="180">
        <f t="shared" si="0"/>
        <v>0</v>
      </c>
      <c r="K98" s="176" t="s">
        <v>19</v>
      </c>
      <c r="L98" s="40"/>
      <c r="M98" s="181" t="s">
        <v>19</v>
      </c>
      <c r="N98" s="182" t="s">
        <v>43</v>
      </c>
      <c r="O98" s="65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540</v>
      </c>
      <c r="AT98" s="185" t="s">
        <v>148</v>
      </c>
      <c r="AU98" s="185" t="s">
        <v>82</v>
      </c>
      <c r="AY98" s="18" t="s">
        <v>146</v>
      </c>
      <c r="BE98" s="186">
        <f t="shared" si="4"/>
        <v>0</v>
      </c>
      <c r="BF98" s="186">
        <f t="shared" si="5"/>
        <v>0</v>
      </c>
      <c r="BG98" s="186">
        <f t="shared" si="6"/>
        <v>0</v>
      </c>
      <c r="BH98" s="186">
        <f t="shared" si="7"/>
        <v>0</v>
      </c>
      <c r="BI98" s="186">
        <f t="shared" si="8"/>
        <v>0</v>
      </c>
      <c r="BJ98" s="18" t="s">
        <v>80</v>
      </c>
      <c r="BK98" s="186">
        <f t="shared" si="9"/>
        <v>0</v>
      </c>
      <c r="BL98" s="18" t="s">
        <v>540</v>
      </c>
      <c r="BM98" s="185" t="s">
        <v>313</v>
      </c>
    </row>
    <row r="99" spans="1:65" s="2" customFormat="1" ht="16.5" customHeight="1">
      <c r="A99" s="35"/>
      <c r="B99" s="36"/>
      <c r="C99" s="174" t="s">
        <v>234</v>
      </c>
      <c r="D99" s="174" t="s">
        <v>148</v>
      </c>
      <c r="E99" s="175" t="s">
        <v>1068</v>
      </c>
      <c r="F99" s="176" t="s">
        <v>1069</v>
      </c>
      <c r="G99" s="177" t="s">
        <v>1065</v>
      </c>
      <c r="H99" s="178">
        <v>1</v>
      </c>
      <c r="I99" s="179"/>
      <c r="J99" s="180">
        <f t="shared" si="0"/>
        <v>0</v>
      </c>
      <c r="K99" s="176" t="s">
        <v>19</v>
      </c>
      <c r="L99" s="40"/>
      <c r="M99" s="181" t="s">
        <v>19</v>
      </c>
      <c r="N99" s="182" t="s">
        <v>43</v>
      </c>
      <c r="O99" s="65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540</v>
      </c>
      <c r="AT99" s="185" t="s">
        <v>148</v>
      </c>
      <c r="AU99" s="185" t="s">
        <v>82</v>
      </c>
      <c r="AY99" s="18" t="s">
        <v>146</v>
      </c>
      <c r="BE99" s="186">
        <f t="shared" si="4"/>
        <v>0</v>
      </c>
      <c r="BF99" s="186">
        <f t="shared" si="5"/>
        <v>0</v>
      </c>
      <c r="BG99" s="186">
        <f t="shared" si="6"/>
        <v>0</v>
      </c>
      <c r="BH99" s="186">
        <f t="shared" si="7"/>
        <v>0</v>
      </c>
      <c r="BI99" s="186">
        <f t="shared" si="8"/>
        <v>0</v>
      </c>
      <c r="BJ99" s="18" t="s">
        <v>80</v>
      </c>
      <c r="BK99" s="186">
        <f t="shared" si="9"/>
        <v>0</v>
      </c>
      <c r="BL99" s="18" t="s">
        <v>540</v>
      </c>
      <c r="BM99" s="185" t="s">
        <v>327</v>
      </c>
    </row>
    <row r="100" spans="1:65" s="12" customFormat="1" ht="22.9" customHeight="1">
      <c r="B100" s="158"/>
      <c r="C100" s="159"/>
      <c r="D100" s="160" t="s">
        <v>71</v>
      </c>
      <c r="E100" s="172" t="s">
        <v>82</v>
      </c>
      <c r="F100" s="172" t="s">
        <v>1070</v>
      </c>
      <c r="G100" s="159"/>
      <c r="H100" s="159"/>
      <c r="I100" s="162"/>
      <c r="J100" s="173">
        <f>BK100</f>
        <v>0</v>
      </c>
      <c r="K100" s="159"/>
      <c r="L100" s="164"/>
      <c r="M100" s="165"/>
      <c r="N100" s="166"/>
      <c r="O100" s="166"/>
      <c r="P100" s="167">
        <f>SUM(P101:P110)</f>
        <v>0</v>
      </c>
      <c r="Q100" s="166"/>
      <c r="R100" s="167">
        <f>SUM(R101:R110)</f>
        <v>0</v>
      </c>
      <c r="S100" s="166"/>
      <c r="T100" s="168">
        <f>SUM(T101:T110)</f>
        <v>0</v>
      </c>
      <c r="AR100" s="169" t="s">
        <v>80</v>
      </c>
      <c r="AT100" s="170" t="s">
        <v>71</v>
      </c>
      <c r="AU100" s="170" t="s">
        <v>80</v>
      </c>
      <c r="AY100" s="169" t="s">
        <v>146</v>
      </c>
      <c r="BK100" s="171">
        <f>SUM(BK101:BK110)</f>
        <v>0</v>
      </c>
    </row>
    <row r="101" spans="1:65" s="2" customFormat="1" ht="16.5" customHeight="1">
      <c r="A101" s="35"/>
      <c r="B101" s="36"/>
      <c r="C101" s="174" t="s">
        <v>241</v>
      </c>
      <c r="D101" s="174" t="s">
        <v>148</v>
      </c>
      <c r="E101" s="175" t="s">
        <v>1071</v>
      </c>
      <c r="F101" s="176" t="s">
        <v>1072</v>
      </c>
      <c r="G101" s="177" t="s">
        <v>510</v>
      </c>
      <c r="H101" s="178">
        <v>1</v>
      </c>
      <c r="I101" s="179"/>
      <c r="J101" s="180">
        <f t="shared" ref="J101:J110" si="10">ROUND(I101*H101,2)</f>
        <v>0</v>
      </c>
      <c r="K101" s="176" t="s">
        <v>19</v>
      </c>
      <c r="L101" s="40"/>
      <c r="M101" s="181" t="s">
        <v>19</v>
      </c>
      <c r="N101" s="182" t="s">
        <v>43</v>
      </c>
      <c r="O101" s="65"/>
      <c r="P101" s="183">
        <f t="shared" ref="P101:P110" si="11">O101*H101</f>
        <v>0</v>
      </c>
      <c r="Q101" s="183">
        <v>0</v>
      </c>
      <c r="R101" s="183">
        <f t="shared" ref="R101:R110" si="12">Q101*H101</f>
        <v>0</v>
      </c>
      <c r="S101" s="183">
        <v>0</v>
      </c>
      <c r="T101" s="184">
        <f t="shared" ref="T101:T110" si="13"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540</v>
      </c>
      <c r="AT101" s="185" t="s">
        <v>148</v>
      </c>
      <c r="AU101" s="185" t="s">
        <v>82</v>
      </c>
      <c r="AY101" s="18" t="s">
        <v>146</v>
      </c>
      <c r="BE101" s="186">
        <f t="shared" ref="BE101:BE110" si="14">IF(N101="základní",J101,0)</f>
        <v>0</v>
      </c>
      <c r="BF101" s="186">
        <f t="shared" ref="BF101:BF110" si="15">IF(N101="snížená",J101,0)</f>
        <v>0</v>
      </c>
      <c r="BG101" s="186">
        <f t="shared" ref="BG101:BG110" si="16">IF(N101="zákl. přenesená",J101,0)</f>
        <v>0</v>
      </c>
      <c r="BH101" s="186">
        <f t="shared" ref="BH101:BH110" si="17">IF(N101="sníž. přenesená",J101,0)</f>
        <v>0</v>
      </c>
      <c r="BI101" s="186">
        <f t="shared" ref="BI101:BI110" si="18">IF(N101="nulová",J101,0)</f>
        <v>0</v>
      </c>
      <c r="BJ101" s="18" t="s">
        <v>80</v>
      </c>
      <c r="BK101" s="186">
        <f t="shared" ref="BK101:BK110" si="19">ROUND(I101*H101,2)</f>
        <v>0</v>
      </c>
      <c r="BL101" s="18" t="s">
        <v>540</v>
      </c>
      <c r="BM101" s="185" t="s">
        <v>338</v>
      </c>
    </row>
    <row r="102" spans="1:65" s="2" customFormat="1" ht="16.5" customHeight="1">
      <c r="A102" s="35"/>
      <c r="B102" s="36"/>
      <c r="C102" s="174" t="s">
        <v>218</v>
      </c>
      <c r="D102" s="174" t="s">
        <v>148</v>
      </c>
      <c r="E102" s="175" t="s">
        <v>1073</v>
      </c>
      <c r="F102" s="176" t="s">
        <v>1074</v>
      </c>
      <c r="G102" s="177" t="s">
        <v>510</v>
      </c>
      <c r="H102" s="178">
        <v>2</v>
      </c>
      <c r="I102" s="179"/>
      <c r="J102" s="180">
        <f t="shared" si="10"/>
        <v>0</v>
      </c>
      <c r="K102" s="176" t="s">
        <v>19</v>
      </c>
      <c r="L102" s="40"/>
      <c r="M102" s="181" t="s">
        <v>19</v>
      </c>
      <c r="N102" s="182" t="s">
        <v>43</v>
      </c>
      <c r="O102" s="65"/>
      <c r="P102" s="183">
        <f t="shared" si="11"/>
        <v>0</v>
      </c>
      <c r="Q102" s="183">
        <v>0</v>
      </c>
      <c r="R102" s="183">
        <f t="shared" si="12"/>
        <v>0</v>
      </c>
      <c r="S102" s="183">
        <v>0</v>
      </c>
      <c r="T102" s="184">
        <f t="shared" si="1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540</v>
      </c>
      <c r="AT102" s="185" t="s">
        <v>148</v>
      </c>
      <c r="AU102" s="185" t="s">
        <v>82</v>
      </c>
      <c r="AY102" s="18" t="s">
        <v>146</v>
      </c>
      <c r="BE102" s="186">
        <f t="shared" si="14"/>
        <v>0</v>
      </c>
      <c r="BF102" s="186">
        <f t="shared" si="15"/>
        <v>0</v>
      </c>
      <c r="BG102" s="186">
        <f t="shared" si="16"/>
        <v>0</v>
      </c>
      <c r="BH102" s="186">
        <f t="shared" si="17"/>
        <v>0</v>
      </c>
      <c r="BI102" s="186">
        <f t="shared" si="18"/>
        <v>0</v>
      </c>
      <c r="BJ102" s="18" t="s">
        <v>80</v>
      </c>
      <c r="BK102" s="186">
        <f t="shared" si="19"/>
        <v>0</v>
      </c>
      <c r="BL102" s="18" t="s">
        <v>540</v>
      </c>
      <c r="BM102" s="185" t="s">
        <v>330</v>
      </c>
    </row>
    <row r="103" spans="1:65" s="2" customFormat="1" ht="16.5" customHeight="1">
      <c r="A103" s="35"/>
      <c r="B103" s="36"/>
      <c r="C103" s="174" t="s">
        <v>252</v>
      </c>
      <c r="D103" s="174" t="s">
        <v>148</v>
      </c>
      <c r="E103" s="175" t="s">
        <v>1075</v>
      </c>
      <c r="F103" s="176" t="s">
        <v>1076</v>
      </c>
      <c r="G103" s="177" t="s">
        <v>510</v>
      </c>
      <c r="H103" s="178">
        <v>1</v>
      </c>
      <c r="I103" s="179"/>
      <c r="J103" s="180">
        <f t="shared" si="10"/>
        <v>0</v>
      </c>
      <c r="K103" s="176" t="s">
        <v>19</v>
      </c>
      <c r="L103" s="40"/>
      <c r="M103" s="181" t="s">
        <v>19</v>
      </c>
      <c r="N103" s="182" t="s">
        <v>43</v>
      </c>
      <c r="O103" s="65"/>
      <c r="P103" s="183">
        <f t="shared" si="11"/>
        <v>0</v>
      </c>
      <c r="Q103" s="183">
        <v>0</v>
      </c>
      <c r="R103" s="183">
        <f t="shared" si="12"/>
        <v>0</v>
      </c>
      <c r="S103" s="183">
        <v>0</v>
      </c>
      <c r="T103" s="184">
        <f t="shared" si="1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540</v>
      </c>
      <c r="AT103" s="185" t="s">
        <v>148</v>
      </c>
      <c r="AU103" s="185" t="s">
        <v>82</v>
      </c>
      <c r="AY103" s="18" t="s">
        <v>146</v>
      </c>
      <c r="BE103" s="186">
        <f t="shared" si="14"/>
        <v>0</v>
      </c>
      <c r="BF103" s="186">
        <f t="shared" si="15"/>
        <v>0</v>
      </c>
      <c r="BG103" s="186">
        <f t="shared" si="16"/>
        <v>0</v>
      </c>
      <c r="BH103" s="186">
        <f t="shared" si="17"/>
        <v>0</v>
      </c>
      <c r="BI103" s="186">
        <f t="shared" si="18"/>
        <v>0</v>
      </c>
      <c r="BJ103" s="18" t="s">
        <v>80</v>
      </c>
      <c r="BK103" s="186">
        <f t="shared" si="19"/>
        <v>0</v>
      </c>
      <c r="BL103" s="18" t="s">
        <v>540</v>
      </c>
      <c r="BM103" s="185" t="s">
        <v>367</v>
      </c>
    </row>
    <row r="104" spans="1:65" s="2" customFormat="1" ht="16.5" customHeight="1">
      <c r="A104" s="35"/>
      <c r="B104" s="36"/>
      <c r="C104" s="174" t="s">
        <v>261</v>
      </c>
      <c r="D104" s="174" t="s">
        <v>148</v>
      </c>
      <c r="E104" s="175" t="s">
        <v>1077</v>
      </c>
      <c r="F104" s="176" t="s">
        <v>1078</v>
      </c>
      <c r="G104" s="177" t="s">
        <v>510</v>
      </c>
      <c r="H104" s="178">
        <v>2</v>
      </c>
      <c r="I104" s="179"/>
      <c r="J104" s="180">
        <f t="shared" si="10"/>
        <v>0</v>
      </c>
      <c r="K104" s="176" t="s">
        <v>19</v>
      </c>
      <c r="L104" s="40"/>
      <c r="M104" s="181" t="s">
        <v>19</v>
      </c>
      <c r="N104" s="182" t="s">
        <v>43</v>
      </c>
      <c r="O104" s="65"/>
      <c r="P104" s="183">
        <f t="shared" si="11"/>
        <v>0</v>
      </c>
      <c r="Q104" s="183">
        <v>0</v>
      </c>
      <c r="R104" s="183">
        <f t="shared" si="12"/>
        <v>0</v>
      </c>
      <c r="S104" s="183">
        <v>0</v>
      </c>
      <c r="T104" s="184">
        <f t="shared" si="1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540</v>
      </c>
      <c r="AT104" s="185" t="s">
        <v>148</v>
      </c>
      <c r="AU104" s="185" t="s">
        <v>82</v>
      </c>
      <c r="AY104" s="18" t="s">
        <v>146</v>
      </c>
      <c r="BE104" s="186">
        <f t="shared" si="14"/>
        <v>0</v>
      </c>
      <c r="BF104" s="186">
        <f t="shared" si="15"/>
        <v>0</v>
      </c>
      <c r="BG104" s="186">
        <f t="shared" si="16"/>
        <v>0</v>
      </c>
      <c r="BH104" s="186">
        <f t="shared" si="17"/>
        <v>0</v>
      </c>
      <c r="BI104" s="186">
        <f t="shared" si="18"/>
        <v>0</v>
      </c>
      <c r="BJ104" s="18" t="s">
        <v>80</v>
      </c>
      <c r="BK104" s="186">
        <f t="shared" si="19"/>
        <v>0</v>
      </c>
      <c r="BL104" s="18" t="s">
        <v>540</v>
      </c>
      <c r="BM104" s="185" t="s">
        <v>379</v>
      </c>
    </row>
    <row r="105" spans="1:65" s="2" customFormat="1" ht="16.5" customHeight="1">
      <c r="A105" s="35"/>
      <c r="B105" s="36"/>
      <c r="C105" s="174" t="s">
        <v>269</v>
      </c>
      <c r="D105" s="174" t="s">
        <v>148</v>
      </c>
      <c r="E105" s="175" t="s">
        <v>1079</v>
      </c>
      <c r="F105" s="176" t="s">
        <v>1080</v>
      </c>
      <c r="G105" s="177" t="s">
        <v>510</v>
      </c>
      <c r="H105" s="178">
        <v>16</v>
      </c>
      <c r="I105" s="179"/>
      <c r="J105" s="180">
        <f t="shared" si="10"/>
        <v>0</v>
      </c>
      <c r="K105" s="176" t="s">
        <v>19</v>
      </c>
      <c r="L105" s="40"/>
      <c r="M105" s="181" t="s">
        <v>19</v>
      </c>
      <c r="N105" s="182" t="s">
        <v>43</v>
      </c>
      <c r="O105" s="65"/>
      <c r="P105" s="183">
        <f t="shared" si="11"/>
        <v>0</v>
      </c>
      <c r="Q105" s="183">
        <v>0</v>
      </c>
      <c r="R105" s="183">
        <f t="shared" si="12"/>
        <v>0</v>
      </c>
      <c r="S105" s="183">
        <v>0</v>
      </c>
      <c r="T105" s="184">
        <f t="shared" si="1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540</v>
      </c>
      <c r="AT105" s="185" t="s">
        <v>148</v>
      </c>
      <c r="AU105" s="185" t="s">
        <v>82</v>
      </c>
      <c r="AY105" s="18" t="s">
        <v>146</v>
      </c>
      <c r="BE105" s="186">
        <f t="shared" si="14"/>
        <v>0</v>
      </c>
      <c r="BF105" s="186">
        <f t="shared" si="15"/>
        <v>0</v>
      </c>
      <c r="BG105" s="186">
        <f t="shared" si="16"/>
        <v>0</v>
      </c>
      <c r="BH105" s="186">
        <f t="shared" si="17"/>
        <v>0</v>
      </c>
      <c r="BI105" s="186">
        <f t="shared" si="18"/>
        <v>0</v>
      </c>
      <c r="BJ105" s="18" t="s">
        <v>80</v>
      </c>
      <c r="BK105" s="186">
        <f t="shared" si="19"/>
        <v>0</v>
      </c>
      <c r="BL105" s="18" t="s">
        <v>540</v>
      </c>
      <c r="BM105" s="185" t="s">
        <v>392</v>
      </c>
    </row>
    <row r="106" spans="1:65" s="2" customFormat="1" ht="16.5" customHeight="1">
      <c r="A106" s="35"/>
      <c r="B106" s="36"/>
      <c r="C106" s="174" t="s">
        <v>274</v>
      </c>
      <c r="D106" s="174" t="s">
        <v>148</v>
      </c>
      <c r="E106" s="175" t="s">
        <v>1081</v>
      </c>
      <c r="F106" s="176" t="s">
        <v>1082</v>
      </c>
      <c r="G106" s="177" t="s">
        <v>510</v>
      </c>
      <c r="H106" s="178">
        <v>2</v>
      </c>
      <c r="I106" s="179"/>
      <c r="J106" s="180">
        <f t="shared" si="10"/>
        <v>0</v>
      </c>
      <c r="K106" s="176" t="s">
        <v>19</v>
      </c>
      <c r="L106" s="40"/>
      <c r="M106" s="181" t="s">
        <v>19</v>
      </c>
      <c r="N106" s="182" t="s">
        <v>43</v>
      </c>
      <c r="O106" s="65"/>
      <c r="P106" s="183">
        <f t="shared" si="11"/>
        <v>0</v>
      </c>
      <c r="Q106" s="183">
        <v>0</v>
      </c>
      <c r="R106" s="183">
        <f t="shared" si="12"/>
        <v>0</v>
      </c>
      <c r="S106" s="183">
        <v>0</v>
      </c>
      <c r="T106" s="184">
        <f t="shared" si="1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540</v>
      </c>
      <c r="AT106" s="185" t="s">
        <v>148</v>
      </c>
      <c r="AU106" s="185" t="s">
        <v>82</v>
      </c>
      <c r="AY106" s="18" t="s">
        <v>146</v>
      </c>
      <c r="BE106" s="186">
        <f t="shared" si="14"/>
        <v>0</v>
      </c>
      <c r="BF106" s="186">
        <f t="shared" si="15"/>
        <v>0</v>
      </c>
      <c r="BG106" s="186">
        <f t="shared" si="16"/>
        <v>0</v>
      </c>
      <c r="BH106" s="186">
        <f t="shared" si="17"/>
        <v>0</v>
      </c>
      <c r="BI106" s="186">
        <f t="shared" si="18"/>
        <v>0</v>
      </c>
      <c r="BJ106" s="18" t="s">
        <v>80</v>
      </c>
      <c r="BK106" s="186">
        <f t="shared" si="19"/>
        <v>0</v>
      </c>
      <c r="BL106" s="18" t="s">
        <v>540</v>
      </c>
      <c r="BM106" s="185" t="s">
        <v>401</v>
      </c>
    </row>
    <row r="107" spans="1:65" s="2" customFormat="1" ht="16.5" customHeight="1">
      <c r="A107" s="35"/>
      <c r="B107" s="36"/>
      <c r="C107" s="174" t="s">
        <v>7</v>
      </c>
      <c r="D107" s="174" t="s">
        <v>148</v>
      </c>
      <c r="E107" s="175" t="s">
        <v>1083</v>
      </c>
      <c r="F107" s="176" t="s">
        <v>1084</v>
      </c>
      <c r="G107" s="177" t="s">
        <v>510</v>
      </c>
      <c r="H107" s="178">
        <v>2</v>
      </c>
      <c r="I107" s="179"/>
      <c r="J107" s="180">
        <f t="shared" si="10"/>
        <v>0</v>
      </c>
      <c r="K107" s="176" t="s">
        <v>19</v>
      </c>
      <c r="L107" s="40"/>
      <c r="M107" s="181" t="s">
        <v>19</v>
      </c>
      <c r="N107" s="182" t="s">
        <v>43</v>
      </c>
      <c r="O107" s="65"/>
      <c r="P107" s="183">
        <f t="shared" si="11"/>
        <v>0</v>
      </c>
      <c r="Q107" s="183">
        <v>0</v>
      </c>
      <c r="R107" s="183">
        <f t="shared" si="12"/>
        <v>0</v>
      </c>
      <c r="S107" s="183">
        <v>0</v>
      </c>
      <c r="T107" s="184">
        <f t="shared" si="1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540</v>
      </c>
      <c r="AT107" s="185" t="s">
        <v>148</v>
      </c>
      <c r="AU107" s="185" t="s">
        <v>82</v>
      </c>
      <c r="AY107" s="18" t="s">
        <v>146</v>
      </c>
      <c r="BE107" s="186">
        <f t="shared" si="14"/>
        <v>0</v>
      </c>
      <c r="BF107" s="186">
        <f t="shared" si="15"/>
        <v>0</v>
      </c>
      <c r="BG107" s="186">
        <f t="shared" si="16"/>
        <v>0</v>
      </c>
      <c r="BH107" s="186">
        <f t="shared" si="17"/>
        <v>0</v>
      </c>
      <c r="BI107" s="186">
        <f t="shared" si="18"/>
        <v>0</v>
      </c>
      <c r="BJ107" s="18" t="s">
        <v>80</v>
      </c>
      <c r="BK107" s="186">
        <f t="shared" si="19"/>
        <v>0</v>
      </c>
      <c r="BL107" s="18" t="s">
        <v>540</v>
      </c>
      <c r="BM107" s="185" t="s">
        <v>413</v>
      </c>
    </row>
    <row r="108" spans="1:65" s="2" customFormat="1" ht="16.5" customHeight="1">
      <c r="A108" s="35"/>
      <c r="B108" s="36"/>
      <c r="C108" s="174" t="s">
        <v>284</v>
      </c>
      <c r="D108" s="174" t="s">
        <v>148</v>
      </c>
      <c r="E108" s="175" t="s">
        <v>1085</v>
      </c>
      <c r="F108" s="176" t="s">
        <v>1086</v>
      </c>
      <c r="G108" s="177" t="s">
        <v>230</v>
      </c>
      <c r="H108" s="178">
        <v>450</v>
      </c>
      <c r="I108" s="179"/>
      <c r="J108" s="180">
        <f t="shared" si="10"/>
        <v>0</v>
      </c>
      <c r="K108" s="176" t="s">
        <v>19</v>
      </c>
      <c r="L108" s="40"/>
      <c r="M108" s="181" t="s">
        <v>19</v>
      </c>
      <c r="N108" s="182" t="s">
        <v>43</v>
      </c>
      <c r="O108" s="65"/>
      <c r="P108" s="183">
        <f t="shared" si="11"/>
        <v>0</v>
      </c>
      <c r="Q108" s="183">
        <v>0</v>
      </c>
      <c r="R108" s="183">
        <f t="shared" si="12"/>
        <v>0</v>
      </c>
      <c r="S108" s="183">
        <v>0</v>
      </c>
      <c r="T108" s="184">
        <f t="shared" si="1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540</v>
      </c>
      <c r="AT108" s="185" t="s">
        <v>148</v>
      </c>
      <c r="AU108" s="185" t="s">
        <v>82</v>
      </c>
      <c r="AY108" s="18" t="s">
        <v>146</v>
      </c>
      <c r="BE108" s="186">
        <f t="shared" si="14"/>
        <v>0</v>
      </c>
      <c r="BF108" s="186">
        <f t="shared" si="15"/>
        <v>0</v>
      </c>
      <c r="BG108" s="186">
        <f t="shared" si="16"/>
        <v>0</v>
      </c>
      <c r="BH108" s="186">
        <f t="shared" si="17"/>
        <v>0</v>
      </c>
      <c r="BI108" s="186">
        <f t="shared" si="18"/>
        <v>0</v>
      </c>
      <c r="BJ108" s="18" t="s">
        <v>80</v>
      </c>
      <c r="BK108" s="186">
        <f t="shared" si="19"/>
        <v>0</v>
      </c>
      <c r="BL108" s="18" t="s">
        <v>540</v>
      </c>
      <c r="BM108" s="185" t="s">
        <v>427</v>
      </c>
    </row>
    <row r="109" spans="1:65" s="2" customFormat="1" ht="16.5" customHeight="1">
      <c r="A109" s="35"/>
      <c r="B109" s="36"/>
      <c r="C109" s="174" t="s">
        <v>290</v>
      </c>
      <c r="D109" s="174" t="s">
        <v>148</v>
      </c>
      <c r="E109" s="175" t="s">
        <v>1087</v>
      </c>
      <c r="F109" s="176" t="s">
        <v>1088</v>
      </c>
      <c r="G109" s="177" t="s">
        <v>1065</v>
      </c>
      <c r="H109" s="178">
        <v>1</v>
      </c>
      <c r="I109" s="179"/>
      <c r="J109" s="180">
        <f t="shared" si="10"/>
        <v>0</v>
      </c>
      <c r="K109" s="176" t="s">
        <v>19</v>
      </c>
      <c r="L109" s="40"/>
      <c r="M109" s="181" t="s">
        <v>19</v>
      </c>
      <c r="N109" s="182" t="s">
        <v>43</v>
      </c>
      <c r="O109" s="65"/>
      <c r="P109" s="183">
        <f t="shared" si="11"/>
        <v>0</v>
      </c>
      <c r="Q109" s="183">
        <v>0</v>
      </c>
      <c r="R109" s="183">
        <f t="shared" si="12"/>
        <v>0</v>
      </c>
      <c r="S109" s="183">
        <v>0</v>
      </c>
      <c r="T109" s="184">
        <f t="shared" si="1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540</v>
      </c>
      <c r="AT109" s="185" t="s">
        <v>148</v>
      </c>
      <c r="AU109" s="185" t="s">
        <v>82</v>
      </c>
      <c r="AY109" s="18" t="s">
        <v>146</v>
      </c>
      <c r="BE109" s="186">
        <f t="shared" si="14"/>
        <v>0</v>
      </c>
      <c r="BF109" s="186">
        <f t="shared" si="15"/>
        <v>0</v>
      </c>
      <c r="BG109" s="186">
        <f t="shared" si="16"/>
        <v>0</v>
      </c>
      <c r="BH109" s="186">
        <f t="shared" si="17"/>
        <v>0</v>
      </c>
      <c r="BI109" s="186">
        <f t="shared" si="18"/>
        <v>0</v>
      </c>
      <c r="BJ109" s="18" t="s">
        <v>80</v>
      </c>
      <c r="BK109" s="186">
        <f t="shared" si="19"/>
        <v>0</v>
      </c>
      <c r="BL109" s="18" t="s">
        <v>540</v>
      </c>
      <c r="BM109" s="185" t="s">
        <v>437</v>
      </c>
    </row>
    <row r="110" spans="1:65" s="2" customFormat="1" ht="16.5" customHeight="1">
      <c r="A110" s="35"/>
      <c r="B110" s="36"/>
      <c r="C110" s="174" t="s">
        <v>300</v>
      </c>
      <c r="D110" s="174" t="s">
        <v>148</v>
      </c>
      <c r="E110" s="175" t="s">
        <v>1089</v>
      </c>
      <c r="F110" s="176" t="s">
        <v>1090</v>
      </c>
      <c r="G110" s="177" t="s">
        <v>1065</v>
      </c>
      <c r="H110" s="178">
        <v>1</v>
      </c>
      <c r="I110" s="179"/>
      <c r="J110" s="180">
        <f t="shared" si="10"/>
        <v>0</v>
      </c>
      <c r="K110" s="176" t="s">
        <v>19</v>
      </c>
      <c r="L110" s="40"/>
      <c r="M110" s="181" t="s">
        <v>19</v>
      </c>
      <c r="N110" s="182" t="s">
        <v>43</v>
      </c>
      <c r="O110" s="65"/>
      <c r="P110" s="183">
        <f t="shared" si="11"/>
        <v>0</v>
      </c>
      <c r="Q110" s="183">
        <v>0</v>
      </c>
      <c r="R110" s="183">
        <f t="shared" si="12"/>
        <v>0</v>
      </c>
      <c r="S110" s="183">
        <v>0</v>
      </c>
      <c r="T110" s="184">
        <f t="shared" si="13"/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540</v>
      </c>
      <c r="AT110" s="185" t="s">
        <v>148</v>
      </c>
      <c r="AU110" s="185" t="s">
        <v>82</v>
      </c>
      <c r="AY110" s="18" t="s">
        <v>146</v>
      </c>
      <c r="BE110" s="186">
        <f t="shared" si="14"/>
        <v>0</v>
      </c>
      <c r="BF110" s="186">
        <f t="shared" si="15"/>
        <v>0</v>
      </c>
      <c r="BG110" s="186">
        <f t="shared" si="16"/>
        <v>0</v>
      </c>
      <c r="BH110" s="186">
        <f t="shared" si="17"/>
        <v>0</v>
      </c>
      <c r="BI110" s="186">
        <f t="shared" si="18"/>
        <v>0</v>
      </c>
      <c r="BJ110" s="18" t="s">
        <v>80</v>
      </c>
      <c r="BK110" s="186">
        <f t="shared" si="19"/>
        <v>0</v>
      </c>
      <c r="BL110" s="18" t="s">
        <v>540</v>
      </c>
      <c r="BM110" s="185" t="s">
        <v>446</v>
      </c>
    </row>
    <row r="111" spans="1:65" s="12" customFormat="1" ht="22.9" customHeight="1">
      <c r="B111" s="158"/>
      <c r="C111" s="159"/>
      <c r="D111" s="160" t="s">
        <v>71</v>
      </c>
      <c r="E111" s="172" t="s">
        <v>166</v>
      </c>
      <c r="F111" s="172" t="s">
        <v>1091</v>
      </c>
      <c r="G111" s="159"/>
      <c r="H111" s="159"/>
      <c r="I111" s="162"/>
      <c r="J111" s="173">
        <f>BK111</f>
        <v>0</v>
      </c>
      <c r="K111" s="159"/>
      <c r="L111" s="164"/>
      <c r="M111" s="165"/>
      <c r="N111" s="166"/>
      <c r="O111" s="166"/>
      <c r="P111" s="167">
        <f>SUM(P112:P117)</f>
        <v>0</v>
      </c>
      <c r="Q111" s="166"/>
      <c r="R111" s="167">
        <f>SUM(R112:R117)</f>
        <v>0</v>
      </c>
      <c r="S111" s="166"/>
      <c r="T111" s="168">
        <f>SUM(T112:T117)</f>
        <v>0</v>
      </c>
      <c r="AR111" s="169" t="s">
        <v>80</v>
      </c>
      <c r="AT111" s="170" t="s">
        <v>71</v>
      </c>
      <c r="AU111" s="170" t="s">
        <v>80</v>
      </c>
      <c r="AY111" s="169" t="s">
        <v>146</v>
      </c>
      <c r="BK111" s="171">
        <f>SUM(BK112:BK117)</f>
        <v>0</v>
      </c>
    </row>
    <row r="112" spans="1:65" s="2" customFormat="1" ht="16.5" customHeight="1">
      <c r="A112" s="35"/>
      <c r="B112" s="36"/>
      <c r="C112" s="174" t="s">
        <v>306</v>
      </c>
      <c r="D112" s="174" t="s">
        <v>148</v>
      </c>
      <c r="E112" s="175" t="s">
        <v>1092</v>
      </c>
      <c r="F112" s="176" t="s">
        <v>1093</v>
      </c>
      <c r="G112" s="177" t="s">
        <v>1065</v>
      </c>
      <c r="H112" s="178">
        <v>1</v>
      </c>
      <c r="I112" s="179"/>
      <c r="J112" s="180">
        <f t="shared" ref="J112:J117" si="20">ROUND(I112*H112,2)</f>
        <v>0</v>
      </c>
      <c r="K112" s="176" t="s">
        <v>19</v>
      </c>
      <c r="L112" s="40"/>
      <c r="M112" s="181" t="s">
        <v>19</v>
      </c>
      <c r="N112" s="182" t="s">
        <v>43</v>
      </c>
      <c r="O112" s="65"/>
      <c r="P112" s="183">
        <f t="shared" ref="P112:P117" si="21">O112*H112</f>
        <v>0</v>
      </c>
      <c r="Q112" s="183">
        <v>0</v>
      </c>
      <c r="R112" s="183">
        <f t="shared" ref="R112:R117" si="22">Q112*H112</f>
        <v>0</v>
      </c>
      <c r="S112" s="183">
        <v>0</v>
      </c>
      <c r="T112" s="184">
        <f t="shared" ref="T112:T117" si="23"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540</v>
      </c>
      <c r="AT112" s="185" t="s">
        <v>148</v>
      </c>
      <c r="AU112" s="185" t="s">
        <v>82</v>
      </c>
      <c r="AY112" s="18" t="s">
        <v>146</v>
      </c>
      <c r="BE112" s="186">
        <f t="shared" ref="BE112:BE117" si="24">IF(N112="základní",J112,0)</f>
        <v>0</v>
      </c>
      <c r="BF112" s="186">
        <f t="shared" ref="BF112:BF117" si="25">IF(N112="snížená",J112,0)</f>
        <v>0</v>
      </c>
      <c r="BG112" s="186">
        <f t="shared" ref="BG112:BG117" si="26">IF(N112="zákl. přenesená",J112,0)</f>
        <v>0</v>
      </c>
      <c r="BH112" s="186">
        <f t="shared" ref="BH112:BH117" si="27">IF(N112="sníž. přenesená",J112,0)</f>
        <v>0</v>
      </c>
      <c r="BI112" s="186">
        <f t="shared" ref="BI112:BI117" si="28">IF(N112="nulová",J112,0)</f>
        <v>0</v>
      </c>
      <c r="BJ112" s="18" t="s">
        <v>80</v>
      </c>
      <c r="BK112" s="186">
        <f t="shared" ref="BK112:BK117" si="29">ROUND(I112*H112,2)</f>
        <v>0</v>
      </c>
      <c r="BL112" s="18" t="s">
        <v>540</v>
      </c>
      <c r="BM112" s="185" t="s">
        <v>457</v>
      </c>
    </row>
    <row r="113" spans="1:65" s="2" customFormat="1" ht="16.5" customHeight="1">
      <c r="A113" s="35"/>
      <c r="B113" s="36"/>
      <c r="C113" s="174" t="s">
        <v>313</v>
      </c>
      <c r="D113" s="174" t="s">
        <v>148</v>
      </c>
      <c r="E113" s="175" t="s">
        <v>1094</v>
      </c>
      <c r="F113" s="176" t="s">
        <v>1095</v>
      </c>
      <c r="G113" s="177" t="s">
        <v>1065</v>
      </c>
      <c r="H113" s="178">
        <v>1</v>
      </c>
      <c r="I113" s="179"/>
      <c r="J113" s="180">
        <f t="shared" si="20"/>
        <v>0</v>
      </c>
      <c r="K113" s="176" t="s">
        <v>19</v>
      </c>
      <c r="L113" s="40"/>
      <c r="M113" s="181" t="s">
        <v>19</v>
      </c>
      <c r="N113" s="182" t="s">
        <v>43</v>
      </c>
      <c r="O113" s="65"/>
      <c r="P113" s="183">
        <f t="shared" si="21"/>
        <v>0</v>
      </c>
      <c r="Q113" s="183">
        <v>0</v>
      </c>
      <c r="R113" s="183">
        <f t="shared" si="22"/>
        <v>0</v>
      </c>
      <c r="S113" s="183">
        <v>0</v>
      </c>
      <c r="T113" s="184">
        <f t="shared" si="23"/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540</v>
      </c>
      <c r="AT113" s="185" t="s">
        <v>148</v>
      </c>
      <c r="AU113" s="185" t="s">
        <v>82</v>
      </c>
      <c r="AY113" s="18" t="s">
        <v>146</v>
      </c>
      <c r="BE113" s="186">
        <f t="shared" si="24"/>
        <v>0</v>
      </c>
      <c r="BF113" s="186">
        <f t="shared" si="25"/>
        <v>0</v>
      </c>
      <c r="BG113" s="186">
        <f t="shared" si="26"/>
        <v>0</v>
      </c>
      <c r="BH113" s="186">
        <f t="shared" si="27"/>
        <v>0</v>
      </c>
      <c r="BI113" s="186">
        <f t="shared" si="28"/>
        <v>0</v>
      </c>
      <c r="BJ113" s="18" t="s">
        <v>80</v>
      </c>
      <c r="BK113" s="186">
        <f t="shared" si="29"/>
        <v>0</v>
      </c>
      <c r="BL113" s="18" t="s">
        <v>540</v>
      </c>
      <c r="BM113" s="185" t="s">
        <v>467</v>
      </c>
    </row>
    <row r="114" spans="1:65" s="2" customFormat="1" ht="16.5" customHeight="1">
      <c r="A114" s="35"/>
      <c r="B114" s="36"/>
      <c r="C114" s="174" t="s">
        <v>321</v>
      </c>
      <c r="D114" s="174" t="s">
        <v>148</v>
      </c>
      <c r="E114" s="175" t="s">
        <v>1096</v>
      </c>
      <c r="F114" s="176" t="s">
        <v>1097</v>
      </c>
      <c r="G114" s="177" t="s">
        <v>510</v>
      </c>
      <c r="H114" s="178">
        <v>1</v>
      </c>
      <c r="I114" s="179"/>
      <c r="J114" s="180">
        <f t="shared" si="20"/>
        <v>0</v>
      </c>
      <c r="K114" s="176" t="s">
        <v>19</v>
      </c>
      <c r="L114" s="40"/>
      <c r="M114" s="181" t="s">
        <v>19</v>
      </c>
      <c r="N114" s="182" t="s">
        <v>43</v>
      </c>
      <c r="O114" s="65"/>
      <c r="P114" s="183">
        <f t="shared" si="21"/>
        <v>0</v>
      </c>
      <c r="Q114" s="183">
        <v>0</v>
      </c>
      <c r="R114" s="183">
        <f t="shared" si="22"/>
        <v>0</v>
      </c>
      <c r="S114" s="183">
        <v>0</v>
      </c>
      <c r="T114" s="184">
        <f t="shared" si="23"/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540</v>
      </c>
      <c r="AT114" s="185" t="s">
        <v>148</v>
      </c>
      <c r="AU114" s="185" t="s">
        <v>82</v>
      </c>
      <c r="AY114" s="18" t="s">
        <v>146</v>
      </c>
      <c r="BE114" s="186">
        <f t="shared" si="24"/>
        <v>0</v>
      </c>
      <c r="BF114" s="186">
        <f t="shared" si="25"/>
        <v>0</v>
      </c>
      <c r="BG114" s="186">
        <f t="shared" si="26"/>
        <v>0</v>
      </c>
      <c r="BH114" s="186">
        <f t="shared" si="27"/>
        <v>0</v>
      </c>
      <c r="BI114" s="186">
        <f t="shared" si="28"/>
        <v>0</v>
      </c>
      <c r="BJ114" s="18" t="s">
        <v>80</v>
      </c>
      <c r="BK114" s="186">
        <f t="shared" si="29"/>
        <v>0</v>
      </c>
      <c r="BL114" s="18" t="s">
        <v>540</v>
      </c>
      <c r="BM114" s="185" t="s">
        <v>482</v>
      </c>
    </row>
    <row r="115" spans="1:65" s="2" customFormat="1" ht="16.5" customHeight="1">
      <c r="A115" s="35"/>
      <c r="B115" s="36"/>
      <c r="C115" s="174" t="s">
        <v>327</v>
      </c>
      <c r="D115" s="174" t="s">
        <v>148</v>
      </c>
      <c r="E115" s="175" t="s">
        <v>1098</v>
      </c>
      <c r="F115" s="176" t="s">
        <v>1099</v>
      </c>
      <c r="G115" s="177" t="s">
        <v>1065</v>
      </c>
      <c r="H115" s="178">
        <v>1</v>
      </c>
      <c r="I115" s="179"/>
      <c r="J115" s="180">
        <f t="shared" si="20"/>
        <v>0</v>
      </c>
      <c r="K115" s="176" t="s">
        <v>19</v>
      </c>
      <c r="L115" s="40"/>
      <c r="M115" s="181" t="s">
        <v>19</v>
      </c>
      <c r="N115" s="182" t="s">
        <v>43</v>
      </c>
      <c r="O115" s="65"/>
      <c r="P115" s="183">
        <f t="shared" si="21"/>
        <v>0</v>
      </c>
      <c r="Q115" s="183">
        <v>0</v>
      </c>
      <c r="R115" s="183">
        <f t="shared" si="22"/>
        <v>0</v>
      </c>
      <c r="S115" s="183">
        <v>0</v>
      </c>
      <c r="T115" s="184">
        <f t="shared" si="23"/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540</v>
      </c>
      <c r="AT115" s="185" t="s">
        <v>148</v>
      </c>
      <c r="AU115" s="185" t="s">
        <v>82</v>
      </c>
      <c r="AY115" s="18" t="s">
        <v>146</v>
      </c>
      <c r="BE115" s="186">
        <f t="shared" si="24"/>
        <v>0</v>
      </c>
      <c r="BF115" s="186">
        <f t="shared" si="25"/>
        <v>0</v>
      </c>
      <c r="BG115" s="186">
        <f t="shared" si="26"/>
        <v>0</v>
      </c>
      <c r="BH115" s="186">
        <f t="shared" si="27"/>
        <v>0</v>
      </c>
      <c r="BI115" s="186">
        <f t="shared" si="28"/>
        <v>0</v>
      </c>
      <c r="BJ115" s="18" t="s">
        <v>80</v>
      </c>
      <c r="BK115" s="186">
        <f t="shared" si="29"/>
        <v>0</v>
      </c>
      <c r="BL115" s="18" t="s">
        <v>540</v>
      </c>
      <c r="BM115" s="185" t="s">
        <v>493</v>
      </c>
    </row>
    <row r="116" spans="1:65" s="2" customFormat="1" ht="16.5" customHeight="1">
      <c r="A116" s="35"/>
      <c r="B116" s="36"/>
      <c r="C116" s="174" t="s">
        <v>332</v>
      </c>
      <c r="D116" s="174" t="s">
        <v>148</v>
      </c>
      <c r="E116" s="175" t="s">
        <v>1100</v>
      </c>
      <c r="F116" s="176" t="s">
        <v>1101</v>
      </c>
      <c r="G116" s="177" t="s">
        <v>1065</v>
      </c>
      <c r="H116" s="178">
        <v>1</v>
      </c>
      <c r="I116" s="179"/>
      <c r="J116" s="180">
        <f t="shared" si="20"/>
        <v>0</v>
      </c>
      <c r="K116" s="176" t="s">
        <v>19</v>
      </c>
      <c r="L116" s="40"/>
      <c r="M116" s="181" t="s">
        <v>19</v>
      </c>
      <c r="N116" s="182" t="s">
        <v>43</v>
      </c>
      <c r="O116" s="65"/>
      <c r="P116" s="183">
        <f t="shared" si="21"/>
        <v>0</v>
      </c>
      <c r="Q116" s="183">
        <v>0</v>
      </c>
      <c r="R116" s="183">
        <f t="shared" si="22"/>
        <v>0</v>
      </c>
      <c r="S116" s="183">
        <v>0</v>
      </c>
      <c r="T116" s="184">
        <f t="shared" si="23"/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540</v>
      </c>
      <c r="AT116" s="185" t="s">
        <v>148</v>
      </c>
      <c r="AU116" s="185" t="s">
        <v>82</v>
      </c>
      <c r="AY116" s="18" t="s">
        <v>146</v>
      </c>
      <c r="BE116" s="186">
        <f t="shared" si="24"/>
        <v>0</v>
      </c>
      <c r="BF116" s="186">
        <f t="shared" si="25"/>
        <v>0</v>
      </c>
      <c r="BG116" s="186">
        <f t="shared" si="26"/>
        <v>0</v>
      </c>
      <c r="BH116" s="186">
        <f t="shared" si="27"/>
        <v>0</v>
      </c>
      <c r="BI116" s="186">
        <f t="shared" si="28"/>
        <v>0</v>
      </c>
      <c r="BJ116" s="18" t="s">
        <v>80</v>
      </c>
      <c r="BK116" s="186">
        <f t="shared" si="29"/>
        <v>0</v>
      </c>
      <c r="BL116" s="18" t="s">
        <v>540</v>
      </c>
      <c r="BM116" s="185" t="s">
        <v>507</v>
      </c>
    </row>
    <row r="117" spans="1:65" s="2" customFormat="1" ht="16.5" customHeight="1">
      <c r="A117" s="35"/>
      <c r="B117" s="36"/>
      <c r="C117" s="174" t="s">
        <v>338</v>
      </c>
      <c r="D117" s="174" t="s">
        <v>148</v>
      </c>
      <c r="E117" s="175" t="s">
        <v>1102</v>
      </c>
      <c r="F117" s="176" t="s">
        <v>1103</v>
      </c>
      <c r="G117" s="177" t="s">
        <v>1065</v>
      </c>
      <c r="H117" s="178">
        <v>1</v>
      </c>
      <c r="I117" s="179"/>
      <c r="J117" s="180">
        <f t="shared" si="20"/>
        <v>0</v>
      </c>
      <c r="K117" s="176" t="s">
        <v>19</v>
      </c>
      <c r="L117" s="40"/>
      <c r="M117" s="231" t="s">
        <v>19</v>
      </c>
      <c r="N117" s="232" t="s">
        <v>43</v>
      </c>
      <c r="O117" s="229"/>
      <c r="P117" s="233">
        <f t="shared" si="21"/>
        <v>0</v>
      </c>
      <c r="Q117" s="233">
        <v>0</v>
      </c>
      <c r="R117" s="233">
        <f t="shared" si="22"/>
        <v>0</v>
      </c>
      <c r="S117" s="233">
        <v>0</v>
      </c>
      <c r="T117" s="234">
        <f t="shared" si="23"/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540</v>
      </c>
      <c r="AT117" s="185" t="s">
        <v>148</v>
      </c>
      <c r="AU117" s="185" t="s">
        <v>82</v>
      </c>
      <c r="AY117" s="18" t="s">
        <v>146</v>
      </c>
      <c r="BE117" s="186">
        <f t="shared" si="24"/>
        <v>0</v>
      </c>
      <c r="BF117" s="186">
        <f t="shared" si="25"/>
        <v>0</v>
      </c>
      <c r="BG117" s="186">
        <f t="shared" si="26"/>
        <v>0</v>
      </c>
      <c r="BH117" s="186">
        <f t="shared" si="27"/>
        <v>0</v>
      </c>
      <c r="BI117" s="186">
        <f t="shared" si="28"/>
        <v>0</v>
      </c>
      <c r="BJ117" s="18" t="s">
        <v>80</v>
      </c>
      <c r="BK117" s="186">
        <f t="shared" si="29"/>
        <v>0</v>
      </c>
      <c r="BL117" s="18" t="s">
        <v>540</v>
      </c>
      <c r="BM117" s="185" t="s">
        <v>518</v>
      </c>
    </row>
    <row r="118" spans="1:65" s="2" customFormat="1" ht="6.95" customHeight="1">
      <c r="A118" s="35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0"/>
      <c r="M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</sheetData>
  <sheetProtection algorithmName="SHA-512" hashValue="A1B20i4jP612TGuH4CSrw3ySkzBAYBp2+IzD+suxAcUlg0aBOATxO07+mrFdCa/CW+2i4jKwUpgpUfBqKw5h8w==" saltValue="QHBWcnZfwqaUYwYQ9I+p0XebBqT1N+XGO1MP/JCH/ctYNp5AMGIq+9Co3xmQNQd4kEmd21baRP/RC7F6BRuiyA==" spinCount="100000" sheet="1" objects="1" scenarios="1" formatColumns="0" formatRows="0" autoFilter="0"/>
  <autoFilter ref="C82:K117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8" t="s">
        <v>103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108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2" t="str">
        <f>'Rekapitulace stavby'!K6</f>
        <v>Modernizace hlavního přepojovače</v>
      </c>
      <c r="F7" s="363"/>
      <c r="G7" s="363"/>
      <c r="H7" s="363"/>
      <c r="L7" s="21"/>
    </row>
    <row r="8" spans="1:46" s="2" customFormat="1" ht="12" customHeight="1">
      <c r="A8" s="35"/>
      <c r="B8" s="40"/>
      <c r="C8" s="35"/>
      <c r="D8" s="106" t="s">
        <v>109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1104</v>
      </c>
      <c r="F9" s="365"/>
      <c r="G9" s="365"/>
      <c r="H9" s="36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1105</v>
      </c>
      <c r="G12" s="35"/>
      <c r="H12" s="35"/>
      <c r="I12" s="106" t="s">
        <v>23</v>
      </c>
      <c r="J12" s="109" t="str">
        <f>'Rekapitulace stavby'!AN8</f>
        <v>4. 5. 2025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tr">
        <f>IF('Rekapitulace stavby'!AN10="","",'Rekapitulace stavby'!AN10)</f>
        <v/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tr">
        <f>IF('Rekapitulace stavby'!E11="","",'Rekapitulace stavby'!E11)</f>
        <v>Český rozhlas Vinohradská 1409/12, Praha 2</v>
      </c>
      <c r="F15" s="35"/>
      <c r="G15" s="35"/>
      <c r="H15" s="35"/>
      <c r="I15" s="106" t="s">
        <v>28</v>
      </c>
      <c r="J15" s="108" t="str">
        <f>IF('Rekapitulace stavby'!AN11="","",'Rekapitulace stavby'!AN11)</f>
        <v/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>Ing. Jaroslav Borovička</v>
      </c>
      <c r="F21" s="35"/>
      <c r="G21" s="35"/>
      <c r="H21" s="35"/>
      <c r="I21" s="106" t="s">
        <v>28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>Ing. Milan Dušek</v>
      </c>
      <c r="F24" s="35"/>
      <c r="G24" s="35"/>
      <c r="H24" s="35"/>
      <c r="I24" s="106" t="s">
        <v>28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8" t="s">
        <v>19</v>
      </c>
      <c r="F27" s="368"/>
      <c r="G27" s="368"/>
      <c r="H27" s="36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ROUND(J83,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ROUND((SUM(BE83:BE129)),  2)</f>
        <v>0</v>
      </c>
      <c r="G33" s="35"/>
      <c r="H33" s="35"/>
      <c r="I33" s="119">
        <v>0.21</v>
      </c>
      <c r="J33" s="118">
        <f>ROUND(((SUM(BE83:BE129))*I33),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ROUND((SUM(BF83:BF129)),  2)</f>
        <v>0</v>
      </c>
      <c r="G34" s="35"/>
      <c r="H34" s="35"/>
      <c r="I34" s="119">
        <v>0.12</v>
      </c>
      <c r="J34" s="118">
        <f>ROUND(((SUM(BF83:BF129))*I34),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ROUND((SUM(BG83:BG129)),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ROUND((SUM(BH83:BH129)),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ROUND((SUM(BI83:BI129)),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9" t="str">
        <f>E7</f>
        <v>Modernizace hlavního přepojovače</v>
      </c>
      <c r="F48" s="370"/>
      <c r="G48" s="370"/>
      <c r="H48" s="370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2" t="str">
        <f>E9</f>
        <v>08 - Technologické boxy</v>
      </c>
      <c r="F50" s="371"/>
      <c r="G50" s="371"/>
      <c r="H50" s="371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4. 5. 2025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Český rozhlas Vinohradská 1409/12, Praha 2</v>
      </c>
      <c r="G54" s="37"/>
      <c r="H54" s="37"/>
      <c r="I54" s="30" t="s">
        <v>31</v>
      </c>
      <c r="J54" s="33" t="str">
        <f>E21</f>
        <v>Ing. Jaroslav Borovička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Milan Dušek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112</v>
      </c>
      <c r="D57" s="132"/>
      <c r="E57" s="132"/>
      <c r="F57" s="132"/>
      <c r="G57" s="132"/>
      <c r="H57" s="132"/>
      <c r="I57" s="132"/>
      <c r="J57" s="133" t="s">
        <v>113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J83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114</v>
      </c>
    </row>
    <row r="60" spans="1:47" s="9" customFormat="1" ht="24.95" customHeight="1">
      <c r="B60" s="135"/>
      <c r="C60" s="136"/>
      <c r="D60" s="137" t="s">
        <v>1106</v>
      </c>
      <c r="E60" s="138"/>
      <c r="F60" s="138"/>
      <c r="G60" s="138"/>
      <c r="H60" s="138"/>
      <c r="I60" s="138"/>
      <c r="J60" s="139">
        <f>J84</f>
        <v>0</v>
      </c>
      <c r="K60" s="136"/>
      <c r="L60" s="140"/>
    </row>
    <row r="61" spans="1:47" s="9" customFormat="1" ht="24.95" customHeight="1">
      <c r="B61" s="135"/>
      <c r="C61" s="136"/>
      <c r="D61" s="137" t="s">
        <v>1107</v>
      </c>
      <c r="E61" s="138"/>
      <c r="F61" s="138"/>
      <c r="G61" s="138"/>
      <c r="H61" s="138"/>
      <c r="I61" s="138"/>
      <c r="J61" s="139">
        <f>J106</f>
        <v>0</v>
      </c>
      <c r="K61" s="136"/>
      <c r="L61" s="140"/>
    </row>
    <row r="62" spans="1:47" s="9" customFormat="1" ht="24.95" customHeight="1">
      <c r="B62" s="135"/>
      <c r="C62" s="136"/>
      <c r="D62" s="137" t="s">
        <v>1108</v>
      </c>
      <c r="E62" s="138"/>
      <c r="F62" s="138"/>
      <c r="G62" s="138"/>
      <c r="H62" s="138"/>
      <c r="I62" s="138"/>
      <c r="J62" s="139">
        <f>J110</f>
        <v>0</v>
      </c>
      <c r="K62" s="136"/>
      <c r="L62" s="140"/>
    </row>
    <row r="63" spans="1:47" s="9" customFormat="1" ht="24.95" customHeight="1">
      <c r="B63" s="135"/>
      <c r="C63" s="136"/>
      <c r="D63" s="137" t="s">
        <v>1109</v>
      </c>
      <c r="E63" s="138"/>
      <c r="F63" s="138"/>
      <c r="G63" s="138"/>
      <c r="H63" s="138"/>
      <c r="I63" s="138"/>
      <c r="J63" s="139">
        <f>J122</f>
        <v>0</v>
      </c>
      <c r="K63" s="136"/>
      <c r="L63" s="140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5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5" customHeight="1">
      <c r="A70" s="35"/>
      <c r="B70" s="36"/>
      <c r="C70" s="24" t="s">
        <v>131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69" t="str">
        <f>E7</f>
        <v>Modernizace hlavního přepojovače</v>
      </c>
      <c r="F73" s="370"/>
      <c r="G73" s="370"/>
      <c r="H73" s="370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109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22" t="str">
        <f>E9</f>
        <v>08 - Technologické boxy</v>
      </c>
      <c r="F75" s="371"/>
      <c r="G75" s="371"/>
      <c r="H75" s="371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21</v>
      </c>
      <c r="D77" s="37"/>
      <c r="E77" s="37"/>
      <c r="F77" s="28" t="str">
        <f>F12</f>
        <v xml:space="preserve"> </v>
      </c>
      <c r="G77" s="37"/>
      <c r="H77" s="37"/>
      <c r="I77" s="30" t="s">
        <v>23</v>
      </c>
      <c r="J77" s="60" t="str">
        <f>IF(J12="","",J12)</f>
        <v>4. 5. 2025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7" customHeight="1">
      <c r="A79" s="35"/>
      <c r="B79" s="36"/>
      <c r="C79" s="30" t="s">
        <v>25</v>
      </c>
      <c r="D79" s="37"/>
      <c r="E79" s="37"/>
      <c r="F79" s="28" t="str">
        <f>E15</f>
        <v>Český rozhlas Vinohradská 1409/12, Praha 2</v>
      </c>
      <c r="G79" s="37"/>
      <c r="H79" s="37"/>
      <c r="I79" s="30" t="s">
        <v>31</v>
      </c>
      <c r="J79" s="33" t="str">
        <f>E21</f>
        <v>Ing. Jaroslav Borovička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29</v>
      </c>
      <c r="D80" s="37"/>
      <c r="E80" s="37"/>
      <c r="F80" s="28" t="str">
        <f>IF(E18="","",E18)</f>
        <v>Vyplň údaj</v>
      </c>
      <c r="G80" s="37"/>
      <c r="H80" s="37"/>
      <c r="I80" s="30" t="s">
        <v>34</v>
      </c>
      <c r="J80" s="33" t="str">
        <f>E24</f>
        <v>Ing. Milan Dušek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47"/>
      <c r="B82" s="148"/>
      <c r="C82" s="149" t="s">
        <v>132</v>
      </c>
      <c r="D82" s="150" t="s">
        <v>57</v>
      </c>
      <c r="E82" s="150" t="s">
        <v>53</v>
      </c>
      <c r="F82" s="150" t="s">
        <v>54</v>
      </c>
      <c r="G82" s="150" t="s">
        <v>133</v>
      </c>
      <c r="H82" s="150" t="s">
        <v>134</v>
      </c>
      <c r="I82" s="150" t="s">
        <v>135</v>
      </c>
      <c r="J82" s="150" t="s">
        <v>113</v>
      </c>
      <c r="K82" s="151" t="s">
        <v>136</v>
      </c>
      <c r="L82" s="152"/>
      <c r="M82" s="69" t="s">
        <v>19</v>
      </c>
      <c r="N82" s="70" t="s">
        <v>42</v>
      </c>
      <c r="O82" s="70" t="s">
        <v>137</v>
      </c>
      <c r="P82" s="70" t="s">
        <v>138</v>
      </c>
      <c r="Q82" s="70" t="s">
        <v>139</v>
      </c>
      <c r="R82" s="70" t="s">
        <v>140</v>
      </c>
      <c r="S82" s="70" t="s">
        <v>141</v>
      </c>
      <c r="T82" s="71" t="s">
        <v>142</v>
      </c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</row>
    <row r="83" spans="1:65" s="2" customFormat="1" ht="22.9" customHeight="1">
      <c r="A83" s="35"/>
      <c r="B83" s="36"/>
      <c r="C83" s="76" t="s">
        <v>143</v>
      </c>
      <c r="D83" s="37"/>
      <c r="E83" s="37"/>
      <c r="F83" s="37"/>
      <c r="G83" s="37"/>
      <c r="H83" s="37"/>
      <c r="I83" s="37"/>
      <c r="J83" s="153">
        <f>BK83</f>
        <v>0</v>
      </c>
      <c r="K83" s="37"/>
      <c r="L83" s="40"/>
      <c r="M83" s="72"/>
      <c r="N83" s="154"/>
      <c r="O83" s="73"/>
      <c r="P83" s="155">
        <f>P84+P106+P110+P122</f>
        <v>0</v>
      </c>
      <c r="Q83" s="73"/>
      <c r="R83" s="155">
        <f>R84+R106+R110+R122</f>
        <v>0</v>
      </c>
      <c r="S83" s="73"/>
      <c r="T83" s="156">
        <f>T84+T106+T110+T122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71</v>
      </c>
      <c r="AU83" s="18" t="s">
        <v>114</v>
      </c>
      <c r="BK83" s="157">
        <f>BK84+BK106+BK110+BK122</f>
        <v>0</v>
      </c>
    </row>
    <row r="84" spans="1:65" s="12" customFormat="1" ht="25.9" customHeight="1">
      <c r="B84" s="158"/>
      <c r="C84" s="159"/>
      <c r="D84" s="160" t="s">
        <v>71</v>
      </c>
      <c r="E84" s="161" t="s">
        <v>1110</v>
      </c>
      <c r="F84" s="161" t="s">
        <v>1111</v>
      </c>
      <c r="G84" s="159"/>
      <c r="H84" s="159"/>
      <c r="I84" s="162"/>
      <c r="J84" s="163">
        <f>BK84</f>
        <v>0</v>
      </c>
      <c r="K84" s="159"/>
      <c r="L84" s="164"/>
      <c r="M84" s="165"/>
      <c r="N84" s="166"/>
      <c r="O84" s="166"/>
      <c r="P84" s="167">
        <f>SUM(P85:P105)</f>
        <v>0</v>
      </c>
      <c r="Q84" s="166"/>
      <c r="R84" s="167">
        <f>SUM(R85:R105)</f>
        <v>0</v>
      </c>
      <c r="S84" s="166"/>
      <c r="T84" s="168">
        <f>SUM(T85:T105)</f>
        <v>0</v>
      </c>
      <c r="AR84" s="169" t="s">
        <v>80</v>
      </c>
      <c r="AT84" s="170" t="s">
        <v>71</v>
      </c>
      <c r="AU84" s="170" t="s">
        <v>72</v>
      </c>
      <c r="AY84" s="169" t="s">
        <v>146</v>
      </c>
      <c r="BK84" s="171">
        <f>SUM(BK85:BK105)</f>
        <v>0</v>
      </c>
    </row>
    <row r="85" spans="1:65" s="2" customFormat="1" ht="16.5" customHeight="1">
      <c r="A85" s="35"/>
      <c r="B85" s="36"/>
      <c r="C85" s="174" t="s">
        <v>72</v>
      </c>
      <c r="D85" s="174" t="s">
        <v>148</v>
      </c>
      <c r="E85" s="175" t="s">
        <v>1112</v>
      </c>
      <c r="F85" s="176" t="s">
        <v>1113</v>
      </c>
      <c r="G85" s="177" t="s">
        <v>510</v>
      </c>
      <c r="H85" s="178">
        <v>12</v>
      </c>
      <c r="I85" s="179"/>
      <c r="J85" s="180">
        <f>ROUND(I85*H85,2)</f>
        <v>0</v>
      </c>
      <c r="K85" s="176" t="s">
        <v>19</v>
      </c>
      <c r="L85" s="40"/>
      <c r="M85" s="181" t="s">
        <v>19</v>
      </c>
      <c r="N85" s="182" t="s">
        <v>43</v>
      </c>
      <c r="O85" s="65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153</v>
      </c>
      <c r="AT85" s="185" t="s">
        <v>148</v>
      </c>
      <c r="AU85" s="185" t="s">
        <v>80</v>
      </c>
      <c r="AY85" s="18" t="s">
        <v>146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8" t="s">
        <v>80</v>
      </c>
      <c r="BK85" s="186">
        <f>ROUND(I85*H85,2)</f>
        <v>0</v>
      </c>
      <c r="BL85" s="18" t="s">
        <v>153</v>
      </c>
      <c r="BM85" s="185" t="s">
        <v>82</v>
      </c>
    </row>
    <row r="86" spans="1:65" s="2" customFormat="1" ht="39">
      <c r="A86" s="35"/>
      <c r="B86" s="36"/>
      <c r="C86" s="37"/>
      <c r="D86" s="194" t="s">
        <v>197</v>
      </c>
      <c r="E86" s="37"/>
      <c r="F86" s="225" t="s">
        <v>1114</v>
      </c>
      <c r="G86" s="37"/>
      <c r="H86" s="37"/>
      <c r="I86" s="189"/>
      <c r="J86" s="37"/>
      <c r="K86" s="37"/>
      <c r="L86" s="40"/>
      <c r="M86" s="190"/>
      <c r="N86" s="191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197</v>
      </c>
      <c r="AU86" s="18" t="s">
        <v>80</v>
      </c>
    </row>
    <row r="87" spans="1:65" s="2" customFormat="1" ht="16.5" customHeight="1">
      <c r="A87" s="35"/>
      <c r="B87" s="36"/>
      <c r="C87" s="174" t="s">
        <v>72</v>
      </c>
      <c r="D87" s="174" t="s">
        <v>148</v>
      </c>
      <c r="E87" s="175" t="s">
        <v>1115</v>
      </c>
      <c r="F87" s="176" t="s">
        <v>1116</v>
      </c>
      <c r="G87" s="177" t="s">
        <v>510</v>
      </c>
      <c r="H87" s="178">
        <v>12</v>
      </c>
      <c r="I87" s="179"/>
      <c r="J87" s="180">
        <f>ROUND(I87*H87,2)</f>
        <v>0</v>
      </c>
      <c r="K87" s="176" t="s">
        <v>19</v>
      </c>
      <c r="L87" s="40"/>
      <c r="M87" s="181" t="s">
        <v>19</v>
      </c>
      <c r="N87" s="182" t="s">
        <v>43</v>
      </c>
      <c r="O87" s="65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153</v>
      </c>
      <c r="AT87" s="185" t="s">
        <v>148</v>
      </c>
      <c r="AU87" s="185" t="s">
        <v>80</v>
      </c>
      <c r="AY87" s="18" t="s">
        <v>146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8" t="s">
        <v>80</v>
      </c>
      <c r="BK87" s="186">
        <f>ROUND(I87*H87,2)</f>
        <v>0</v>
      </c>
      <c r="BL87" s="18" t="s">
        <v>153</v>
      </c>
      <c r="BM87" s="185" t="s">
        <v>153</v>
      </c>
    </row>
    <row r="88" spans="1:65" s="2" customFormat="1" ht="29.25">
      <c r="A88" s="35"/>
      <c r="B88" s="36"/>
      <c r="C88" s="37"/>
      <c r="D88" s="194" t="s">
        <v>197</v>
      </c>
      <c r="E88" s="37"/>
      <c r="F88" s="225" t="s">
        <v>1117</v>
      </c>
      <c r="G88" s="37"/>
      <c r="H88" s="37"/>
      <c r="I88" s="189"/>
      <c r="J88" s="37"/>
      <c r="K88" s="37"/>
      <c r="L88" s="40"/>
      <c r="M88" s="190"/>
      <c r="N88" s="191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197</v>
      </c>
      <c r="AU88" s="18" t="s">
        <v>80</v>
      </c>
    </row>
    <row r="89" spans="1:65" s="2" customFormat="1" ht="16.5" customHeight="1">
      <c r="A89" s="35"/>
      <c r="B89" s="36"/>
      <c r="C89" s="174" t="s">
        <v>72</v>
      </c>
      <c r="D89" s="174" t="s">
        <v>148</v>
      </c>
      <c r="E89" s="175" t="s">
        <v>1118</v>
      </c>
      <c r="F89" s="176" t="s">
        <v>1119</v>
      </c>
      <c r="G89" s="177" t="s">
        <v>510</v>
      </c>
      <c r="H89" s="178">
        <v>4</v>
      </c>
      <c r="I89" s="179"/>
      <c r="J89" s="180">
        <f>ROUND(I89*H89,2)</f>
        <v>0</v>
      </c>
      <c r="K89" s="176" t="s">
        <v>19</v>
      </c>
      <c r="L89" s="40"/>
      <c r="M89" s="181" t="s">
        <v>19</v>
      </c>
      <c r="N89" s="182" t="s">
        <v>43</v>
      </c>
      <c r="O89" s="65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153</v>
      </c>
      <c r="AT89" s="185" t="s">
        <v>148</v>
      </c>
      <c r="AU89" s="185" t="s">
        <v>80</v>
      </c>
      <c r="AY89" s="18" t="s">
        <v>146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8" t="s">
        <v>80</v>
      </c>
      <c r="BK89" s="186">
        <f>ROUND(I89*H89,2)</f>
        <v>0</v>
      </c>
      <c r="BL89" s="18" t="s">
        <v>153</v>
      </c>
      <c r="BM89" s="185" t="s">
        <v>159</v>
      </c>
    </row>
    <row r="90" spans="1:65" s="2" customFormat="1" ht="29.25">
      <c r="A90" s="35"/>
      <c r="B90" s="36"/>
      <c r="C90" s="37"/>
      <c r="D90" s="194" t="s">
        <v>197</v>
      </c>
      <c r="E90" s="37"/>
      <c r="F90" s="225" t="s">
        <v>1120</v>
      </c>
      <c r="G90" s="37"/>
      <c r="H90" s="37"/>
      <c r="I90" s="189"/>
      <c r="J90" s="37"/>
      <c r="K90" s="37"/>
      <c r="L90" s="40"/>
      <c r="M90" s="190"/>
      <c r="N90" s="191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197</v>
      </c>
      <c r="AU90" s="18" t="s">
        <v>80</v>
      </c>
    </row>
    <row r="91" spans="1:65" s="2" customFormat="1" ht="16.5" customHeight="1">
      <c r="A91" s="35"/>
      <c r="B91" s="36"/>
      <c r="C91" s="174" t="s">
        <v>72</v>
      </c>
      <c r="D91" s="174" t="s">
        <v>148</v>
      </c>
      <c r="E91" s="175" t="s">
        <v>1121</v>
      </c>
      <c r="F91" s="176" t="s">
        <v>1122</v>
      </c>
      <c r="G91" s="177" t="s">
        <v>1123</v>
      </c>
      <c r="H91" s="178">
        <v>12</v>
      </c>
      <c r="I91" s="179"/>
      <c r="J91" s="180">
        <f>ROUND(I91*H91,2)</f>
        <v>0</v>
      </c>
      <c r="K91" s="176" t="s">
        <v>19</v>
      </c>
      <c r="L91" s="40"/>
      <c r="M91" s="181" t="s">
        <v>19</v>
      </c>
      <c r="N91" s="182" t="s">
        <v>43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153</v>
      </c>
      <c r="AT91" s="185" t="s">
        <v>148</v>
      </c>
      <c r="AU91" s="185" t="s">
        <v>80</v>
      </c>
      <c r="AY91" s="18" t="s">
        <v>146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80</v>
      </c>
      <c r="BK91" s="186">
        <f>ROUND(I91*H91,2)</f>
        <v>0</v>
      </c>
      <c r="BL91" s="18" t="s">
        <v>153</v>
      </c>
      <c r="BM91" s="185" t="s">
        <v>187</v>
      </c>
    </row>
    <row r="92" spans="1:65" s="2" customFormat="1" ht="39">
      <c r="A92" s="35"/>
      <c r="B92" s="36"/>
      <c r="C92" s="37"/>
      <c r="D92" s="194" t="s">
        <v>197</v>
      </c>
      <c r="E92" s="37"/>
      <c r="F92" s="225" t="s">
        <v>1124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197</v>
      </c>
      <c r="AU92" s="18" t="s">
        <v>80</v>
      </c>
    </row>
    <row r="93" spans="1:65" s="2" customFormat="1" ht="16.5" customHeight="1">
      <c r="A93" s="35"/>
      <c r="B93" s="36"/>
      <c r="C93" s="174" t="s">
        <v>72</v>
      </c>
      <c r="D93" s="174" t="s">
        <v>148</v>
      </c>
      <c r="E93" s="175" t="s">
        <v>1125</v>
      </c>
      <c r="F93" s="176" t="s">
        <v>1126</v>
      </c>
      <c r="G93" s="177" t="s">
        <v>1123</v>
      </c>
      <c r="H93" s="178">
        <v>12</v>
      </c>
      <c r="I93" s="179"/>
      <c r="J93" s="180">
        <f>ROUND(I93*H93,2)</f>
        <v>0</v>
      </c>
      <c r="K93" s="176" t="s">
        <v>19</v>
      </c>
      <c r="L93" s="40"/>
      <c r="M93" s="181" t="s">
        <v>19</v>
      </c>
      <c r="N93" s="182" t="s">
        <v>43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153</v>
      </c>
      <c r="AT93" s="185" t="s">
        <v>148</v>
      </c>
      <c r="AU93" s="185" t="s">
        <v>80</v>
      </c>
      <c r="AY93" s="18" t="s">
        <v>146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80</v>
      </c>
      <c r="BK93" s="186">
        <f>ROUND(I93*H93,2)</f>
        <v>0</v>
      </c>
      <c r="BL93" s="18" t="s">
        <v>153</v>
      </c>
      <c r="BM93" s="185" t="s">
        <v>209</v>
      </c>
    </row>
    <row r="94" spans="1:65" s="2" customFormat="1" ht="16.5" customHeight="1">
      <c r="A94" s="35"/>
      <c r="B94" s="36"/>
      <c r="C94" s="174" t="s">
        <v>72</v>
      </c>
      <c r="D94" s="174" t="s">
        <v>148</v>
      </c>
      <c r="E94" s="175" t="s">
        <v>1127</v>
      </c>
      <c r="F94" s="176" t="s">
        <v>1128</v>
      </c>
      <c r="G94" s="177" t="s">
        <v>510</v>
      </c>
      <c r="H94" s="178">
        <v>12</v>
      </c>
      <c r="I94" s="179"/>
      <c r="J94" s="180">
        <f>ROUND(I94*H94,2)</f>
        <v>0</v>
      </c>
      <c r="K94" s="176" t="s">
        <v>19</v>
      </c>
      <c r="L94" s="40"/>
      <c r="M94" s="181" t="s">
        <v>19</v>
      </c>
      <c r="N94" s="182" t="s">
        <v>43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153</v>
      </c>
      <c r="AT94" s="185" t="s">
        <v>148</v>
      </c>
      <c r="AU94" s="185" t="s">
        <v>80</v>
      </c>
      <c r="AY94" s="18" t="s">
        <v>146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80</v>
      </c>
      <c r="BK94" s="186">
        <f>ROUND(I94*H94,2)</f>
        <v>0</v>
      </c>
      <c r="BL94" s="18" t="s">
        <v>153</v>
      </c>
      <c r="BM94" s="185" t="s">
        <v>8</v>
      </c>
    </row>
    <row r="95" spans="1:65" s="2" customFormat="1" ht="78">
      <c r="A95" s="35"/>
      <c r="B95" s="36"/>
      <c r="C95" s="37"/>
      <c r="D95" s="194" t="s">
        <v>197</v>
      </c>
      <c r="E95" s="37"/>
      <c r="F95" s="225" t="s">
        <v>1129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197</v>
      </c>
      <c r="AU95" s="18" t="s">
        <v>80</v>
      </c>
    </row>
    <row r="96" spans="1:65" s="2" customFormat="1" ht="16.5" customHeight="1">
      <c r="A96" s="35"/>
      <c r="B96" s="36"/>
      <c r="C96" s="174" t="s">
        <v>72</v>
      </c>
      <c r="D96" s="174" t="s">
        <v>148</v>
      </c>
      <c r="E96" s="175" t="s">
        <v>1130</v>
      </c>
      <c r="F96" s="176" t="s">
        <v>1131</v>
      </c>
      <c r="G96" s="177" t="s">
        <v>510</v>
      </c>
      <c r="H96" s="178">
        <v>12</v>
      </c>
      <c r="I96" s="179"/>
      <c r="J96" s="180">
        <f>ROUND(I96*H96,2)</f>
        <v>0</v>
      </c>
      <c r="K96" s="176" t="s">
        <v>19</v>
      </c>
      <c r="L96" s="40"/>
      <c r="M96" s="181" t="s">
        <v>19</v>
      </c>
      <c r="N96" s="182" t="s">
        <v>43</v>
      </c>
      <c r="O96" s="65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153</v>
      </c>
      <c r="AT96" s="185" t="s">
        <v>148</v>
      </c>
      <c r="AU96" s="185" t="s">
        <v>80</v>
      </c>
      <c r="AY96" s="18" t="s">
        <v>146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80</v>
      </c>
      <c r="BK96" s="186">
        <f>ROUND(I96*H96,2)</f>
        <v>0</v>
      </c>
      <c r="BL96" s="18" t="s">
        <v>153</v>
      </c>
      <c r="BM96" s="185" t="s">
        <v>234</v>
      </c>
    </row>
    <row r="97" spans="1:65" s="2" customFormat="1" ht="16.5" customHeight="1">
      <c r="A97" s="35"/>
      <c r="B97" s="36"/>
      <c r="C97" s="174" t="s">
        <v>72</v>
      </c>
      <c r="D97" s="174" t="s">
        <v>148</v>
      </c>
      <c r="E97" s="175" t="s">
        <v>1132</v>
      </c>
      <c r="F97" s="176" t="s">
        <v>1131</v>
      </c>
      <c r="G97" s="177" t="s">
        <v>510</v>
      </c>
      <c r="H97" s="178">
        <v>12</v>
      </c>
      <c r="I97" s="179"/>
      <c r="J97" s="180">
        <f>ROUND(I97*H97,2)</f>
        <v>0</v>
      </c>
      <c r="K97" s="176" t="s">
        <v>19</v>
      </c>
      <c r="L97" s="40"/>
      <c r="M97" s="181" t="s">
        <v>19</v>
      </c>
      <c r="N97" s="182" t="s">
        <v>43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153</v>
      </c>
      <c r="AT97" s="185" t="s">
        <v>148</v>
      </c>
      <c r="AU97" s="185" t="s">
        <v>80</v>
      </c>
      <c r="AY97" s="18" t="s">
        <v>146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80</v>
      </c>
      <c r="BK97" s="186">
        <f>ROUND(I97*H97,2)</f>
        <v>0</v>
      </c>
      <c r="BL97" s="18" t="s">
        <v>153</v>
      </c>
      <c r="BM97" s="185" t="s">
        <v>218</v>
      </c>
    </row>
    <row r="98" spans="1:65" s="2" customFormat="1" ht="16.5" customHeight="1">
      <c r="A98" s="35"/>
      <c r="B98" s="36"/>
      <c r="C98" s="174" t="s">
        <v>72</v>
      </c>
      <c r="D98" s="174" t="s">
        <v>148</v>
      </c>
      <c r="E98" s="175" t="s">
        <v>1133</v>
      </c>
      <c r="F98" s="176" t="s">
        <v>1131</v>
      </c>
      <c r="G98" s="177" t="s">
        <v>510</v>
      </c>
      <c r="H98" s="178">
        <v>12</v>
      </c>
      <c r="I98" s="179"/>
      <c r="J98" s="180">
        <f>ROUND(I98*H98,2)</f>
        <v>0</v>
      </c>
      <c r="K98" s="176" t="s">
        <v>19</v>
      </c>
      <c r="L98" s="40"/>
      <c r="M98" s="181" t="s">
        <v>19</v>
      </c>
      <c r="N98" s="182" t="s">
        <v>43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153</v>
      </c>
      <c r="AT98" s="185" t="s">
        <v>148</v>
      </c>
      <c r="AU98" s="185" t="s">
        <v>80</v>
      </c>
      <c r="AY98" s="18" t="s">
        <v>146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80</v>
      </c>
      <c r="BK98" s="186">
        <f>ROUND(I98*H98,2)</f>
        <v>0</v>
      </c>
      <c r="BL98" s="18" t="s">
        <v>153</v>
      </c>
      <c r="BM98" s="185" t="s">
        <v>261</v>
      </c>
    </row>
    <row r="99" spans="1:65" s="2" customFormat="1" ht="16.5" customHeight="1">
      <c r="A99" s="35"/>
      <c r="B99" s="36"/>
      <c r="C99" s="174" t="s">
        <v>72</v>
      </c>
      <c r="D99" s="174" t="s">
        <v>148</v>
      </c>
      <c r="E99" s="175" t="s">
        <v>1134</v>
      </c>
      <c r="F99" s="176" t="s">
        <v>1135</v>
      </c>
      <c r="G99" s="177" t="s">
        <v>510</v>
      </c>
      <c r="H99" s="178">
        <v>12</v>
      </c>
      <c r="I99" s="179"/>
      <c r="J99" s="180">
        <f>ROUND(I99*H99,2)</f>
        <v>0</v>
      </c>
      <c r="K99" s="176" t="s">
        <v>19</v>
      </c>
      <c r="L99" s="40"/>
      <c r="M99" s="181" t="s">
        <v>19</v>
      </c>
      <c r="N99" s="182" t="s">
        <v>43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153</v>
      </c>
      <c r="AT99" s="185" t="s">
        <v>148</v>
      </c>
      <c r="AU99" s="185" t="s">
        <v>80</v>
      </c>
      <c r="AY99" s="18" t="s">
        <v>146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80</v>
      </c>
      <c r="BK99" s="186">
        <f>ROUND(I99*H99,2)</f>
        <v>0</v>
      </c>
      <c r="BL99" s="18" t="s">
        <v>153</v>
      </c>
      <c r="BM99" s="185" t="s">
        <v>274</v>
      </c>
    </row>
    <row r="100" spans="1:65" s="2" customFormat="1" ht="16.5" customHeight="1">
      <c r="A100" s="35"/>
      <c r="B100" s="36"/>
      <c r="C100" s="174" t="s">
        <v>72</v>
      </c>
      <c r="D100" s="174" t="s">
        <v>148</v>
      </c>
      <c r="E100" s="175" t="s">
        <v>1136</v>
      </c>
      <c r="F100" s="176" t="s">
        <v>1137</v>
      </c>
      <c r="G100" s="177" t="s">
        <v>510</v>
      </c>
      <c r="H100" s="178">
        <v>5</v>
      </c>
      <c r="I100" s="179"/>
      <c r="J100" s="180">
        <f>ROUND(I100*H100,2)</f>
        <v>0</v>
      </c>
      <c r="K100" s="176" t="s">
        <v>19</v>
      </c>
      <c r="L100" s="40"/>
      <c r="M100" s="181" t="s">
        <v>19</v>
      </c>
      <c r="N100" s="182" t="s">
        <v>43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153</v>
      </c>
      <c r="AT100" s="185" t="s">
        <v>148</v>
      </c>
      <c r="AU100" s="185" t="s">
        <v>80</v>
      </c>
      <c r="AY100" s="18" t="s">
        <v>146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80</v>
      </c>
      <c r="BK100" s="186">
        <f>ROUND(I100*H100,2)</f>
        <v>0</v>
      </c>
      <c r="BL100" s="18" t="s">
        <v>153</v>
      </c>
      <c r="BM100" s="185" t="s">
        <v>284</v>
      </c>
    </row>
    <row r="101" spans="1:65" s="2" customFormat="1" ht="48.75">
      <c r="A101" s="35"/>
      <c r="B101" s="36"/>
      <c r="C101" s="37"/>
      <c r="D101" s="194" t="s">
        <v>197</v>
      </c>
      <c r="E101" s="37"/>
      <c r="F101" s="225" t="s">
        <v>1138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197</v>
      </c>
      <c r="AU101" s="18" t="s">
        <v>80</v>
      </c>
    </row>
    <row r="102" spans="1:65" s="2" customFormat="1" ht="16.5" customHeight="1">
      <c r="A102" s="35"/>
      <c r="B102" s="36"/>
      <c r="C102" s="174" t="s">
        <v>72</v>
      </c>
      <c r="D102" s="174" t="s">
        <v>148</v>
      </c>
      <c r="E102" s="175" t="s">
        <v>1139</v>
      </c>
      <c r="F102" s="176" t="s">
        <v>1140</v>
      </c>
      <c r="G102" s="177" t="s">
        <v>1141</v>
      </c>
      <c r="H102" s="178">
        <v>10</v>
      </c>
      <c r="I102" s="179"/>
      <c r="J102" s="180">
        <f>ROUND(I102*H102,2)</f>
        <v>0</v>
      </c>
      <c r="K102" s="176" t="s">
        <v>19</v>
      </c>
      <c r="L102" s="40"/>
      <c r="M102" s="181" t="s">
        <v>19</v>
      </c>
      <c r="N102" s="182" t="s">
        <v>43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153</v>
      </c>
      <c r="AT102" s="185" t="s">
        <v>148</v>
      </c>
      <c r="AU102" s="185" t="s">
        <v>80</v>
      </c>
      <c r="AY102" s="18" t="s">
        <v>146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80</v>
      </c>
      <c r="BK102" s="186">
        <f>ROUND(I102*H102,2)</f>
        <v>0</v>
      </c>
      <c r="BL102" s="18" t="s">
        <v>153</v>
      </c>
      <c r="BM102" s="185" t="s">
        <v>300</v>
      </c>
    </row>
    <row r="103" spans="1:65" s="2" customFormat="1" ht="16.5" customHeight="1">
      <c r="A103" s="35"/>
      <c r="B103" s="36"/>
      <c r="C103" s="174" t="s">
        <v>72</v>
      </c>
      <c r="D103" s="174" t="s">
        <v>148</v>
      </c>
      <c r="E103" s="175" t="s">
        <v>1142</v>
      </c>
      <c r="F103" s="176" t="s">
        <v>1143</v>
      </c>
      <c r="G103" s="177" t="s">
        <v>1141</v>
      </c>
      <c r="H103" s="178">
        <v>12</v>
      </c>
      <c r="I103" s="179"/>
      <c r="J103" s="180">
        <f>ROUND(I103*H103,2)</f>
        <v>0</v>
      </c>
      <c r="K103" s="176" t="s">
        <v>19</v>
      </c>
      <c r="L103" s="40"/>
      <c r="M103" s="181" t="s">
        <v>19</v>
      </c>
      <c r="N103" s="182" t="s">
        <v>43</v>
      </c>
      <c r="O103" s="65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153</v>
      </c>
      <c r="AT103" s="185" t="s">
        <v>148</v>
      </c>
      <c r="AU103" s="185" t="s">
        <v>80</v>
      </c>
      <c r="AY103" s="18" t="s">
        <v>146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80</v>
      </c>
      <c r="BK103" s="186">
        <f>ROUND(I103*H103,2)</f>
        <v>0</v>
      </c>
      <c r="BL103" s="18" t="s">
        <v>153</v>
      </c>
      <c r="BM103" s="185" t="s">
        <v>313</v>
      </c>
    </row>
    <row r="104" spans="1:65" s="2" customFormat="1" ht="39">
      <c r="A104" s="35"/>
      <c r="B104" s="36"/>
      <c r="C104" s="37"/>
      <c r="D104" s="194" t="s">
        <v>197</v>
      </c>
      <c r="E104" s="37"/>
      <c r="F104" s="225" t="s">
        <v>1144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197</v>
      </c>
      <c r="AU104" s="18" t="s">
        <v>80</v>
      </c>
    </row>
    <row r="105" spans="1:65" s="2" customFormat="1" ht="16.5" customHeight="1">
      <c r="A105" s="35"/>
      <c r="B105" s="36"/>
      <c r="C105" s="174" t="s">
        <v>72</v>
      </c>
      <c r="D105" s="174" t="s">
        <v>148</v>
      </c>
      <c r="E105" s="175" t="s">
        <v>1145</v>
      </c>
      <c r="F105" s="176" t="s">
        <v>1146</v>
      </c>
      <c r="G105" s="177" t="s">
        <v>738</v>
      </c>
      <c r="H105" s="178">
        <v>1</v>
      </c>
      <c r="I105" s="179"/>
      <c r="J105" s="180">
        <f>ROUND(I105*H105,2)</f>
        <v>0</v>
      </c>
      <c r="K105" s="176" t="s">
        <v>19</v>
      </c>
      <c r="L105" s="40"/>
      <c r="M105" s="181" t="s">
        <v>19</v>
      </c>
      <c r="N105" s="182" t="s">
        <v>43</v>
      </c>
      <c r="O105" s="65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153</v>
      </c>
      <c r="AT105" s="185" t="s">
        <v>148</v>
      </c>
      <c r="AU105" s="185" t="s">
        <v>80</v>
      </c>
      <c r="AY105" s="18" t="s">
        <v>146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80</v>
      </c>
      <c r="BK105" s="186">
        <f>ROUND(I105*H105,2)</f>
        <v>0</v>
      </c>
      <c r="BL105" s="18" t="s">
        <v>153</v>
      </c>
      <c r="BM105" s="185" t="s">
        <v>327</v>
      </c>
    </row>
    <row r="106" spans="1:65" s="12" customFormat="1" ht="25.9" customHeight="1">
      <c r="B106" s="158"/>
      <c r="C106" s="159"/>
      <c r="D106" s="160" t="s">
        <v>71</v>
      </c>
      <c r="E106" s="161" t="s">
        <v>1147</v>
      </c>
      <c r="F106" s="161" t="s">
        <v>1148</v>
      </c>
      <c r="G106" s="159"/>
      <c r="H106" s="159"/>
      <c r="I106" s="162"/>
      <c r="J106" s="163">
        <f>BK106</f>
        <v>0</v>
      </c>
      <c r="K106" s="159"/>
      <c r="L106" s="164"/>
      <c r="M106" s="165"/>
      <c r="N106" s="166"/>
      <c r="O106" s="166"/>
      <c r="P106" s="167">
        <f>SUM(P107:P109)</f>
        <v>0</v>
      </c>
      <c r="Q106" s="166"/>
      <c r="R106" s="167">
        <f>SUM(R107:R109)</f>
        <v>0</v>
      </c>
      <c r="S106" s="166"/>
      <c r="T106" s="168">
        <f>SUM(T107:T109)</f>
        <v>0</v>
      </c>
      <c r="AR106" s="169" t="s">
        <v>80</v>
      </c>
      <c r="AT106" s="170" t="s">
        <v>71</v>
      </c>
      <c r="AU106" s="170" t="s">
        <v>72</v>
      </c>
      <c r="AY106" s="169" t="s">
        <v>146</v>
      </c>
      <c r="BK106" s="171">
        <f>SUM(BK107:BK109)</f>
        <v>0</v>
      </c>
    </row>
    <row r="107" spans="1:65" s="2" customFormat="1" ht="37.9" customHeight="1">
      <c r="A107" s="35"/>
      <c r="B107" s="36"/>
      <c r="C107" s="174" t="s">
        <v>72</v>
      </c>
      <c r="D107" s="174" t="s">
        <v>148</v>
      </c>
      <c r="E107" s="175" t="s">
        <v>1149</v>
      </c>
      <c r="F107" s="176" t="s">
        <v>1150</v>
      </c>
      <c r="G107" s="177" t="s">
        <v>510</v>
      </c>
      <c r="H107" s="178">
        <v>24</v>
      </c>
      <c r="I107" s="179"/>
      <c r="J107" s="180">
        <f>ROUND(I107*H107,2)</f>
        <v>0</v>
      </c>
      <c r="K107" s="176" t="s">
        <v>19</v>
      </c>
      <c r="L107" s="40"/>
      <c r="M107" s="181" t="s">
        <v>19</v>
      </c>
      <c r="N107" s="182" t="s">
        <v>43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153</v>
      </c>
      <c r="AT107" s="185" t="s">
        <v>148</v>
      </c>
      <c r="AU107" s="185" t="s">
        <v>80</v>
      </c>
      <c r="AY107" s="18" t="s">
        <v>146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80</v>
      </c>
      <c r="BK107" s="186">
        <f>ROUND(I107*H107,2)</f>
        <v>0</v>
      </c>
      <c r="BL107" s="18" t="s">
        <v>153</v>
      </c>
      <c r="BM107" s="185" t="s">
        <v>338</v>
      </c>
    </row>
    <row r="108" spans="1:65" s="2" customFormat="1" ht="48.75">
      <c r="A108" s="35"/>
      <c r="B108" s="36"/>
      <c r="C108" s="37"/>
      <c r="D108" s="194" t="s">
        <v>197</v>
      </c>
      <c r="E108" s="37"/>
      <c r="F108" s="225" t="s">
        <v>1151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197</v>
      </c>
      <c r="AU108" s="18" t="s">
        <v>80</v>
      </c>
    </row>
    <row r="109" spans="1:65" s="2" customFormat="1" ht="16.5" customHeight="1">
      <c r="A109" s="35"/>
      <c r="B109" s="36"/>
      <c r="C109" s="174" t="s">
        <v>72</v>
      </c>
      <c r="D109" s="174" t="s">
        <v>148</v>
      </c>
      <c r="E109" s="175" t="s">
        <v>1152</v>
      </c>
      <c r="F109" s="176" t="s">
        <v>1146</v>
      </c>
      <c r="G109" s="177" t="s">
        <v>738</v>
      </c>
      <c r="H109" s="178">
        <v>1</v>
      </c>
      <c r="I109" s="179"/>
      <c r="J109" s="180">
        <f>ROUND(I109*H109,2)</f>
        <v>0</v>
      </c>
      <c r="K109" s="176" t="s">
        <v>19</v>
      </c>
      <c r="L109" s="40"/>
      <c r="M109" s="181" t="s">
        <v>19</v>
      </c>
      <c r="N109" s="182" t="s">
        <v>43</v>
      </c>
      <c r="O109" s="65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153</v>
      </c>
      <c r="AT109" s="185" t="s">
        <v>148</v>
      </c>
      <c r="AU109" s="185" t="s">
        <v>80</v>
      </c>
      <c r="AY109" s="18" t="s">
        <v>146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80</v>
      </c>
      <c r="BK109" s="186">
        <f>ROUND(I109*H109,2)</f>
        <v>0</v>
      </c>
      <c r="BL109" s="18" t="s">
        <v>153</v>
      </c>
      <c r="BM109" s="185" t="s">
        <v>330</v>
      </c>
    </row>
    <row r="110" spans="1:65" s="12" customFormat="1" ht="25.9" customHeight="1">
      <c r="B110" s="158"/>
      <c r="C110" s="159"/>
      <c r="D110" s="160" t="s">
        <v>71</v>
      </c>
      <c r="E110" s="161" t="s">
        <v>1153</v>
      </c>
      <c r="F110" s="161" t="s">
        <v>1154</v>
      </c>
      <c r="G110" s="159"/>
      <c r="H110" s="159"/>
      <c r="I110" s="162"/>
      <c r="J110" s="163">
        <f>BK110</f>
        <v>0</v>
      </c>
      <c r="K110" s="159"/>
      <c r="L110" s="164"/>
      <c r="M110" s="165"/>
      <c r="N110" s="166"/>
      <c r="O110" s="166"/>
      <c r="P110" s="167">
        <f>SUM(P111:P121)</f>
        <v>0</v>
      </c>
      <c r="Q110" s="166"/>
      <c r="R110" s="167">
        <f>SUM(R111:R121)</f>
        <v>0</v>
      </c>
      <c r="S110" s="166"/>
      <c r="T110" s="168">
        <f>SUM(T111:T121)</f>
        <v>0</v>
      </c>
      <c r="AR110" s="169" t="s">
        <v>80</v>
      </c>
      <c r="AT110" s="170" t="s">
        <v>71</v>
      </c>
      <c r="AU110" s="170" t="s">
        <v>72</v>
      </c>
      <c r="AY110" s="169" t="s">
        <v>146</v>
      </c>
      <c r="BK110" s="171">
        <f>SUM(BK111:BK121)</f>
        <v>0</v>
      </c>
    </row>
    <row r="111" spans="1:65" s="2" customFormat="1" ht="16.5" customHeight="1">
      <c r="A111" s="35"/>
      <c r="B111" s="36"/>
      <c r="C111" s="174" t="s">
        <v>72</v>
      </c>
      <c r="D111" s="174" t="s">
        <v>148</v>
      </c>
      <c r="E111" s="175" t="s">
        <v>1155</v>
      </c>
      <c r="F111" s="176" t="s">
        <v>1156</v>
      </c>
      <c r="G111" s="177" t="s">
        <v>510</v>
      </c>
      <c r="H111" s="178">
        <v>12</v>
      </c>
      <c r="I111" s="179"/>
      <c r="J111" s="180">
        <f>ROUND(I111*H111,2)</f>
        <v>0</v>
      </c>
      <c r="K111" s="176" t="s">
        <v>19</v>
      </c>
      <c r="L111" s="40"/>
      <c r="M111" s="181" t="s">
        <v>19</v>
      </c>
      <c r="N111" s="182" t="s">
        <v>43</v>
      </c>
      <c r="O111" s="65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153</v>
      </c>
      <c r="AT111" s="185" t="s">
        <v>148</v>
      </c>
      <c r="AU111" s="185" t="s">
        <v>80</v>
      </c>
      <c r="AY111" s="18" t="s">
        <v>146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80</v>
      </c>
      <c r="BK111" s="186">
        <f>ROUND(I111*H111,2)</f>
        <v>0</v>
      </c>
      <c r="BL111" s="18" t="s">
        <v>153</v>
      </c>
      <c r="BM111" s="185" t="s">
        <v>367</v>
      </c>
    </row>
    <row r="112" spans="1:65" s="2" customFormat="1" ht="29.25">
      <c r="A112" s="35"/>
      <c r="B112" s="36"/>
      <c r="C112" s="37"/>
      <c r="D112" s="194" t="s">
        <v>197</v>
      </c>
      <c r="E112" s="37"/>
      <c r="F112" s="225" t="s">
        <v>1157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197</v>
      </c>
      <c r="AU112" s="18" t="s">
        <v>80</v>
      </c>
    </row>
    <row r="113" spans="1:65" s="2" customFormat="1" ht="16.5" customHeight="1">
      <c r="A113" s="35"/>
      <c r="B113" s="36"/>
      <c r="C113" s="174" t="s">
        <v>72</v>
      </c>
      <c r="D113" s="174" t="s">
        <v>148</v>
      </c>
      <c r="E113" s="175" t="s">
        <v>1158</v>
      </c>
      <c r="F113" s="176" t="s">
        <v>1159</v>
      </c>
      <c r="G113" s="177" t="s">
        <v>510</v>
      </c>
      <c r="H113" s="178">
        <v>24</v>
      </c>
      <c r="I113" s="179"/>
      <c r="J113" s="180">
        <f>ROUND(I113*H113,2)</f>
        <v>0</v>
      </c>
      <c r="K113" s="176" t="s">
        <v>19</v>
      </c>
      <c r="L113" s="40"/>
      <c r="M113" s="181" t="s">
        <v>19</v>
      </c>
      <c r="N113" s="182" t="s">
        <v>43</v>
      </c>
      <c r="O113" s="65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153</v>
      </c>
      <c r="AT113" s="185" t="s">
        <v>148</v>
      </c>
      <c r="AU113" s="185" t="s">
        <v>80</v>
      </c>
      <c r="AY113" s="18" t="s">
        <v>146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80</v>
      </c>
      <c r="BK113" s="186">
        <f>ROUND(I113*H113,2)</f>
        <v>0</v>
      </c>
      <c r="BL113" s="18" t="s">
        <v>153</v>
      </c>
      <c r="BM113" s="185" t="s">
        <v>379</v>
      </c>
    </row>
    <row r="114" spans="1:65" s="2" customFormat="1" ht="29.25">
      <c r="A114" s="35"/>
      <c r="B114" s="36"/>
      <c r="C114" s="37"/>
      <c r="D114" s="194" t="s">
        <v>197</v>
      </c>
      <c r="E114" s="37"/>
      <c r="F114" s="225" t="s">
        <v>1160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197</v>
      </c>
      <c r="AU114" s="18" t="s">
        <v>80</v>
      </c>
    </row>
    <row r="115" spans="1:65" s="2" customFormat="1" ht="16.5" customHeight="1">
      <c r="A115" s="35"/>
      <c r="B115" s="36"/>
      <c r="C115" s="174" t="s">
        <v>72</v>
      </c>
      <c r="D115" s="174" t="s">
        <v>148</v>
      </c>
      <c r="E115" s="175" t="s">
        <v>1161</v>
      </c>
      <c r="F115" s="176" t="s">
        <v>1162</v>
      </c>
      <c r="G115" s="177" t="s">
        <v>510</v>
      </c>
      <c r="H115" s="178">
        <v>12</v>
      </c>
      <c r="I115" s="179"/>
      <c r="J115" s="180">
        <f>ROUND(I115*H115,2)</f>
        <v>0</v>
      </c>
      <c r="K115" s="176" t="s">
        <v>19</v>
      </c>
      <c r="L115" s="40"/>
      <c r="M115" s="181" t="s">
        <v>19</v>
      </c>
      <c r="N115" s="182" t="s">
        <v>43</v>
      </c>
      <c r="O115" s="65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153</v>
      </c>
      <c r="AT115" s="185" t="s">
        <v>148</v>
      </c>
      <c r="AU115" s="185" t="s">
        <v>80</v>
      </c>
      <c r="AY115" s="18" t="s">
        <v>146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80</v>
      </c>
      <c r="BK115" s="186">
        <f>ROUND(I115*H115,2)</f>
        <v>0</v>
      </c>
      <c r="BL115" s="18" t="s">
        <v>153</v>
      </c>
      <c r="BM115" s="185" t="s">
        <v>392</v>
      </c>
    </row>
    <row r="116" spans="1:65" s="2" customFormat="1" ht="29.25">
      <c r="A116" s="35"/>
      <c r="B116" s="36"/>
      <c r="C116" s="37"/>
      <c r="D116" s="194" t="s">
        <v>197</v>
      </c>
      <c r="E116" s="37"/>
      <c r="F116" s="225" t="s">
        <v>1163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197</v>
      </c>
      <c r="AU116" s="18" t="s">
        <v>80</v>
      </c>
    </row>
    <row r="117" spans="1:65" s="2" customFormat="1" ht="16.5" customHeight="1">
      <c r="A117" s="35"/>
      <c r="B117" s="36"/>
      <c r="C117" s="174" t="s">
        <v>72</v>
      </c>
      <c r="D117" s="174" t="s">
        <v>148</v>
      </c>
      <c r="E117" s="175" t="s">
        <v>1164</v>
      </c>
      <c r="F117" s="176" t="s">
        <v>1165</v>
      </c>
      <c r="G117" s="177" t="s">
        <v>510</v>
      </c>
      <c r="H117" s="178">
        <v>12</v>
      </c>
      <c r="I117" s="179"/>
      <c r="J117" s="180">
        <f>ROUND(I117*H117,2)</f>
        <v>0</v>
      </c>
      <c r="K117" s="176" t="s">
        <v>19</v>
      </c>
      <c r="L117" s="40"/>
      <c r="M117" s="181" t="s">
        <v>19</v>
      </c>
      <c r="N117" s="182" t="s">
        <v>43</v>
      </c>
      <c r="O117" s="65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153</v>
      </c>
      <c r="AT117" s="185" t="s">
        <v>148</v>
      </c>
      <c r="AU117" s="185" t="s">
        <v>80</v>
      </c>
      <c r="AY117" s="18" t="s">
        <v>146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80</v>
      </c>
      <c r="BK117" s="186">
        <f>ROUND(I117*H117,2)</f>
        <v>0</v>
      </c>
      <c r="BL117" s="18" t="s">
        <v>153</v>
      </c>
      <c r="BM117" s="185" t="s">
        <v>401</v>
      </c>
    </row>
    <row r="118" spans="1:65" s="2" customFormat="1" ht="16.5" customHeight="1">
      <c r="A118" s="35"/>
      <c r="B118" s="36"/>
      <c r="C118" s="174" t="s">
        <v>72</v>
      </c>
      <c r="D118" s="174" t="s">
        <v>148</v>
      </c>
      <c r="E118" s="175" t="s">
        <v>1166</v>
      </c>
      <c r="F118" s="176" t="s">
        <v>1167</v>
      </c>
      <c r="G118" s="177" t="s">
        <v>510</v>
      </c>
      <c r="H118" s="178">
        <v>12</v>
      </c>
      <c r="I118" s="179"/>
      <c r="J118" s="180">
        <f>ROUND(I118*H118,2)</f>
        <v>0</v>
      </c>
      <c r="K118" s="176" t="s">
        <v>19</v>
      </c>
      <c r="L118" s="40"/>
      <c r="M118" s="181" t="s">
        <v>19</v>
      </c>
      <c r="N118" s="182" t="s">
        <v>43</v>
      </c>
      <c r="O118" s="65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153</v>
      </c>
      <c r="AT118" s="185" t="s">
        <v>148</v>
      </c>
      <c r="AU118" s="185" t="s">
        <v>80</v>
      </c>
      <c r="AY118" s="18" t="s">
        <v>146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80</v>
      </c>
      <c r="BK118" s="186">
        <f>ROUND(I118*H118,2)</f>
        <v>0</v>
      </c>
      <c r="BL118" s="18" t="s">
        <v>153</v>
      </c>
      <c r="BM118" s="185" t="s">
        <v>413</v>
      </c>
    </row>
    <row r="119" spans="1:65" s="2" customFormat="1" ht="16.5" customHeight="1">
      <c r="A119" s="35"/>
      <c r="B119" s="36"/>
      <c r="C119" s="174" t="s">
        <v>72</v>
      </c>
      <c r="D119" s="174" t="s">
        <v>148</v>
      </c>
      <c r="E119" s="175" t="s">
        <v>1168</v>
      </c>
      <c r="F119" s="176" t="s">
        <v>1169</v>
      </c>
      <c r="G119" s="177" t="s">
        <v>510</v>
      </c>
      <c r="H119" s="178">
        <v>12</v>
      </c>
      <c r="I119" s="179"/>
      <c r="J119" s="180">
        <f>ROUND(I119*H119,2)</f>
        <v>0</v>
      </c>
      <c r="K119" s="176" t="s">
        <v>19</v>
      </c>
      <c r="L119" s="40"/>
      <c r="M119" s="181" t="s">
        <v>19</v>
      </c>
      <c r="N119" s="182" t="s">
        <v>43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153</v>
      </c>
      <c r="AT119" s="185" t="s">
        <v>148</v>
      </c>
      <c r="AU119" s="185" t="s">
        <v>80</v>
      </c>
      <c r="AY119" s="18" t="s">
        <v>146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80</v>
      </c>
      <c r="BK119" s="186">
        <f>ROUND(I119*H119,2)</f>
        <v>0</v>
      </c>
      <c r="BL119" s="18" t="s">
        <v>153</v>
      </c>
      <c r="BM119" s="185" t="s">
        <v>427</v>
      </c>
    </row>
    <row r="120" spans="1:65" s="2" customFormat="1" ht="16.5" customHeight="1">
      <c r="A120" s="35"/>
      <c r="B120" s="36"/>
      <c r="C120" s="174" t="s">
        <v>72</v>
      </c>
      <c r="D120" s="174" t="s">
        <v>148</v>
      </c>
      <c r="E120" s="175" t="s">
        <v>1170</v>
      </c>
      <c r="F120" s="176" t="s">
        <v>1171</v>
      </c>
      <c r="G120" s="177" t="s">
        <v>510</v>
      </c>
      <c r="H120" s="178">
        <v>12</v>
      </c>
      <c r="I120" s="179"/>
      <c r="J120" s="180">
        <f>ROUND(I120*H120,2)</f>
        <v>0</v>
      </c>
      <c r="K120" s="176" t="s">
        <v>19</v>
      </c>
      <c r="L120" s="40"/>
      <c r="M120" s="181" t="s">
        <v>19</v>
      </c>
      <c r="N120" s="182" t="s">
        <v>43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153</v>
      </c>
      <c r="AT120" s="185" t="s">
        <v>148</v>
      </c>
      <c r="AU120" s="185" t="s">
        <v>80</v>
      </c>
      <c r="AY120" s="18" t="s">
        <v>146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80</v>
      </c>
      <c r="BK120" s="186">
        <f>ROUND(I120*H120,2)</f>
        <v>0</v>
      </c>
      <c r="BL120" s="18" t="s">
        <v>153</v>
      </c>
      <c r="BM120" s="185" t="s">
        <v>437</v>
      </c>
    </row>
    <row r="121" spans="1:65" s="2" customFormat="1" ht="16.5" customHeight="1">
      <c r="A121" s="35"/>
      <c r="B121" s="36"/>
      <c r="C121" s="174" t="s">
        <v>72</v>
      </c>
      <c r="D121" s="174" t="s">
        <v>148</v>
      </c>
      <c r="E121" s="175" t="s">
        <v>1172</v>
      </c>
      <c r="F121" s="176" t="s">
        <v>1146</v>
      </c>
      <c r="G121" s="177" t="s">
        <v>738</v>
      </c>
      <c r="H121" s="178">
        <v>1</v>
      </c>
      <c r="I121" s="179"/>
      <c r="J121" s="180">
        <f>ROUND(I121*H121,2)</f>
        <v>0</v>
      </c>
      <c r="K121" s="176" t="s">
        <v>19</v>
      </c>
      <c r="L121" s="40"/>
      <c r="M121" s="181" t="s">
        <v>19</v>
      </c>
      <c r="N121" s="182" t="s">
        <v>43</v>
      </c>
      <c r="O121" s="65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153</v>
      </c>
      <c r="AT121" s="185" t="s">
        <v>148</v>
      </c>
      <c r="AU121" s="185" t="s">
        <v>80</v>
      </c>
      <c r="AY121" s="18" t="s">
        <v>146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80</v>
      </c>
      <c r="BK121" s="186">
        <f>ROUND(I121*H121,2)</f>
        <v>0</v>
      </c>
      <c r="BL121" s="18" t="s">
        <v>153</v>
      </c>
      <c r="BM121" s="185" t="s">
        <v>446</v>
      </c>
    </row>
    <row r="122" spans="1:65" s="12" customFormat="1" ht="25.9" customHeight="1">
      <c r="B122" s="158"/>
      <c r="C122" s="159"/>
      <c r="D122" s="160" t="s">
        <v>71</v>
      </c>
      <c r="E122" s="161" t="s">
        <v>1173</v>
      </c>
      <c r="F122" s="161" t="s">
        <v>1174</v>
      </c>
      <c r="G122" s="159"/>
      <c r="H122" s="159"/>
      <c r="I122" s="162"/>
      <c r="J122" s="163">
        <f>BK122</f>
        <v>0</v>
      </c>
      <c r="K122" s="159"/>
      <c r="L122" s="164"/>
      <c r="M122" s="165"/>
      <c r="N122" s="166"/>
      <c r="O122" s="166"/>
      <c r="P122" s="167">
        <f>SUM(P123:P129)</f>
        <v>0</v>
      </c>
      <c r="Q122" s="166"/>
      <c r="R122" s="167">
        <f>SUM(R123:R129)</f>
        <v>0</v>
      </c>
      <c r="S122" s="166"/>
      <c r="T122" s="168">
        <f>SUM(T123:T129)</f>
        <v>0</v>
      </c>
      <c r="AR122" s="169" t="s">
        <v>80</v>
      </c>
      <c r="AT122" s="170" t="s">
        <v>71</v>
      </c>
      <c r="AU122" s="170" t="s">
        <v>72</v>
      </c>
      <c r="AY122" s="169" t="s">
        <v>146</v>
      </c>
      <c r="BK122" s="171">
        <f>SUM(BK123:BK129)</f>
        <v>0</v>
      </c>
    </row>
    <row r="123" spans="1:65" s="2" customFormat="1" ht="16.5" customHeight="1">
      <c r="A123" s="35"/>
      <c r="B123" s="36"/>
      <c r="C123" s="174" t="s">
        <v>72</v>
      </c>
      <c r="D123" s="174" t="s">
        <v>148</v>
      </c>
      <c r="E123" s="175" t="s">
        <v>1175</v>
      </c>
      <c r="F123" s="176" t="s">
        <v>1176</v>
      </c>
      <c r="G123" s="177" t="s">
        <v>510</v>
      </c>
      <c r="H123" s="178">
        <v>2</v>
      </c>
      <c r="I123" s="179"/>
      <c r="J123" s="180">
        <f>ROUND(I123*H123,2)</f>
        <v>0</v>
      </c>
      <c r="K123" s="176" t="s">
        <v>19</v>
      </c>
      <c r="L123" s="40"/>
      <c r="M123" s="181" t="s">
        <v>19</v>
      </c>
      <c r="N123" s="182" t="s">
        <v>43</v>
      </c>
      <c r="O123" s="65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153</v>
      </c>
      <c r="AT123" s="185" t="s">
        <v>148</v>
      </c>
      <c r="AU123" s="185" t="s">
        <v>80</v>
      </c>
      <c r="AY123" s="18" t="s">
        <v>146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8" t="s">
        <v>80</v>
      </c>
      <c r="BK123" s="186">
        <f>ROUND(I123*H123,2)</f>
        <v>0</v>
      </c>
      <c r="BL123" s="18" t="s">
        <v>153</v>
      </c>
      <c r="BM123" s="185" t="s">
        <v>457</v>
      </c>
    </row>
    <row r="124" spans="1:65" s="2" customFormat="1" ht="39">
      <c r="A124" s="35"/>
      <c r="B124" s="36"/>
      <c r="C124" s="37"/>
      <c r="D124" s="194" t="s">
        <v>197</v>
      </c>
      <c r="E124" s="37"/>
      <c r="F124" s="225" t="s">
        <v>1177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197</v>
      </c>
      <c r="AU124" s="18" t="s">
        <v>80</v>
      </c>
    </row>
    <row r="125" spans="1:65" s="2" customFormat="1" ht="16.5" customHeight="1">
      <c r="A125" s="35"/>
      <c r="B125" s="36"/>
      <c r="C125" s="174" t="s">
        <v>72</v>
      </c>
      <c r="D125" s="174" t="s">
        <v>148</v>
      </c>
      <c r="E125" s="175" t="s">
        <v>1178</v>
      </c>
      <c r="F125" s="176" t="s">
        <v>1179</v>
      </c>
      <c r="G125" s="177" t="s">
        <v>510</v>
      </c>
      <c r="H125" s="178">
        <v>2</v>
      </c>
      <c r="I125" s="179"/>
      <c r="J125" s="180">
        <f>ROUND(I125*H125,2)</f>
        <v>0</v>
      </c>
      <c r="K125" s="176" t="s">
        <v>19</v>
      </c>
      <c r="L125" s="40"/>
      <c r="M125" s="181" t="s">
        <v>19</v>
      </c>
      <c r="N125" s="182" t="s">
        <v>43</v>
      </c>
      <c r="O125" s="65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153</v>
      </c>
      <c r="AT125" s="185" t="s">
        <v>148</v>
      </c>
      <c r="AU125" s="185" t="s">
        <v>80</v>
      </c>
      <c r="AY125" s="18" t="s">
        <v>146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80</v>
      </c>
      <c r="BK125" s="186">
        <f>ROUND(I125*H125,2)</f>
        <v>0</v>
      </c>
      <c r="BL125" s="18" t="s">
        <v>153</v>
      </c>
      <c r="BM125" s="185" t="s">
        <v>467</v>
      </c>
    </row>
    <row r="126" spans="1:65" s="2" customFormat="1" ht="68.25">
      <c r="A126" s="35"/>
      <c r="B126" s="36"/>
      <c r="C126" s="37"/>
      <c r="D126" s="194" t="s">
        <v>197</v>
      </c>
      <c r="E126" s="37"/>
      <c r="F126" s="225" t="s">
        <v>1180</v>
      </c>
      <c r="G126" s="37"/>
      <c r="H126" s="37"/>
      <c r="I126" s="189"/>
      <c r="J126" s="37"/>
      <c r="K126" s="37"/>
      <c r="L126" s="40"/>
      <c r="M126" s="190"/>
      <c r="N126" s="191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197</v>
      </c>
      <c r="AU126" s="18" t="s">
        <v>80</v>
      </c>
    </row>
    <row r="127" spans="1:65" s="2" customFormat="1" ht="16.5" customHeight="1">
      <c r="A127" s="35"/>
      <c r="B127" s="36"/>
      <c r="C127" s="174" t="s">
        <v>72</v>
      </c>
      <c r="D127" s="174" t="s">
        <v>148</v>
      </c>
      <c r="E127" s="175" t="s">
        <v>1181</v>
      </c>
      <c r="F127" s="176" t="s">
        <v>1182</v>
      </c>
      <c r="G127" s="177" t="s">
        <v>510</v>
      </c>
      <c r="H127" s="178">
        <v>12</v>
      </c>
      <c r="I127" s="179"/>
      <c r="J127" s="180">
        <f>ROUND(I127*H127,2)</f>
        <v>0</v>
      </c>
      <c r="K127" s="176" t="s">
        <v>19</v>
      </c>
      <c r="L127" s="40"/>
      <c r="M127" s="181" t="s">
        <v>19</v>
      </c>
      <c r="N127" s="182" t="s">
        <v>43</v>
      </c>
      <c r="O127" s="65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153</v>
      </c>
      <c r="AT127" s="185" t="s">
        <v>148</v>
      </c>
      <c r="AU127" s="185" t="s">
        <v>80</v>
      </c>
      <c r="AY127" s="18" t="s">
        <v>146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80</v>
      </c>
      <c r="BK127" s="186">
        <f>ROUND(I127*H127,2)</f>
        <v>0</v>
      </c>
      <c r="BL127" s="18" t="s">
        <v>153</v>
      </c>
      <c r="BM127" s="185" t="s">
        <v>482</v>
      </c>
    </row>
    <row r="128" spans="1:65" s="2" customFormat="1" ht="16.5" customHeight="1">
      <c r="A128" s="35"/>
      <c r="B128" s="36"/>
      <c r="C128" s="174" t="s">
        <v>72</v>
      </c>
      <c r="D128" s="174" t="s">
        <v>148</v>
      </c>
      <c r="E128" s="175" t="s">
        <v>1183</v>
      </c>
      <c r="F128" s="176" t="s">
        <v>1184</v>
      </c>
      <c r="G128" s="177" t="s">
        <v>510</v>
      </c>
      <c r="H128" s="178">
        <v>2</v>
      </c>
      <c r="I128" s="179"/>
      <c r="J128" s="180">
        <f>ROUND(I128*H128,2)</f>
        <v>0</v>
      </c>
      <c r="K128" s="176" t="s">
        <v>19</v>
      </c>
      <c r="L128" s="40"/>
      <c r="M128" s="181" t="s">
        <v>19</v>
      </c>
      <c r="N128" s="182" t="s">
        <v>43</v>
      </c>
      <c r="O128" s="65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153</v>
      </c>
      <c r="AT128" s="185" t="s">
        <v>148</v>
      </c>
      <c r="AU128" s="185" t="s">
        <v>80</v>
      </c>
      <c r="AY128" s="18" t="s">
        <v>146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8" t="s">
        <v>80</v>
      </c>
      <c r="BK128" s="186">
        <f>ROUND(I128*H128,2)</f>
        <v>0</v>
      </c>
      <c r="BL128" s="18" t="s">
        <v>153</v>
      </c>
      <c r="BM128" s="185" t="s">
        <v>493</v>
      </c>
    </row>
    <row r="129" spans="1:65" s="2" customFormat="1" ht="16.5" customHeight="1">
      <c r="A129" s="35"/>
      <c r="B129" s="36"/>
      <c r="C129" s="174" t="s">
        <v>72</v>
      </c>
      <c r="D129" s="174" t="s">
        <v>148</v>
      </c>
      <c r="E129" s="175" t="s">
        <v>1185</v>
      </c>
      <c r="F129" s="176" t="s">
        <v>1186</v>
      </c>
      <c r="G129" s="177" t="s">
        <v>738</v>
      </c>
      <c r="H129" s="178">
        <v>1</v>
      </c>
      <c r="I129" s="179"/>
      <c r="J129" s="180">
        <f>ROUND(I129*H129,2)</f>
        <v>0</v>
      </c>
      <c r="K129" s="176" t="s">
        <v>19</v>
      </c>
      <c r="L129" s="40"/>
      <c r="M129" s="231" t="s">
        <v>19</v>
      </c>
      <c r="N129" s="232" t="s">
        <v>43</v>
      </c>
      <c r="O129" s="229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153</v>
      </c>
      <c r="AT129" s="185" t="s">
        <v>148</v>
      </c>
      <c r="AU129" s="185" t="s">
        <v>80</v>
      </c>
      <c r="AY129" s="18" t="s">
        <v>146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80</v>
      </c>
      <c r="BK129" s="186">
        <f>ROUND(I129*H129,2)</f>
        <v>0</v>
      </c>
      <c r="BL129" s="18" t="s">
        <v>153</v>
      </c>
      <c r="BM129" s="185" t="s">
        <v>507</v>
      </c>
    </row>
    <row r="130" spans="1:65" s="2" customFormat="1" ht="6.95" customHeight="1">
      <c r="A130" s="35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0"/>
      <c r="M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</sheetData>
  <sheetProtection algorithmName="SHA-512" hashValue="1CpULFLddQxC5EefwufkLJOc4vZFipn4LS50Xwd9lkSbBb5g96kiXQ4ihvXZs4zJpHRX8Le8311YcQKGMRORuQ==" saltValue="IV7tf4Wq+4wlNrGmbPs+747oTZHdclqyxvB3wvpiZrMjkEK44voEv4e2Ir1eSeNU3MZhNE54gqYdLpDZuI+elw==" spinCount="100000" sheet="1" objects="1" scenarios="1" formatColumns="0" formatRows="0" autoFilter="0"/>
  <autoFilter ref="C82:K129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01 - Stavební řešení</vt:lpstr>
      <vt:lpstr>02 - VZT</vt:lpstr>
      <vt:lpstr>03 - Elektrická požární s...</vt:lpstr>
      <vt:lpstr>04 - Měření a regulace- MaR</vt:lpstr>
      <vt:lpstr>05 - Silnoproud</vt:lpstr>
      <vt:lpstr>06 - Slaboproud</vt:lpstr>
      <vt:lpstr>07 - GHZ</vt:lpstr>
      <vt:lpstr>08 - Technologické boxy</vt:lpstr>
      <vt:lpstr>09 - VRN</vt:lpstr>
      <vt:lpstr>Pokyny pro vyplnění</vt:lpstr>
      <vt:lpstr>'01 - Stavební řešení'!Názvy_tisku</vt:lpstr>
      <vt:lpstr>'02 - VZT'!Názvy_tisku</vt:lpstr>
      <vt:lpstr>'03 - Elektrická požární s...'!Názvy_tisku</vt:lpstr>
      <vt:lpstr>'04 - Měření a regulace- MaR'!Názvy_tisku</vt:lpstr>
      <vt:lpstr>'05 - Silnoproud'!Názvy_tisku</vt:lpstr>
      <vt:lpstr>'06 - Slaboproud'!Názvy_tisku</vt:lpstr>
      <vt:lpstr>'07 - GHZ'!Názvy_tisku</vt:lpstr>
      <vt:lpstr>'08 - Technologické boxy'!Názvy_tisku</vt:lpstr>
      <vt:lpstr>'09 - VRN'!Názvy_tisku</vt:lpstr>
      <vt:lpstr>'Rekapitulace stavby'!Názvy_tisku</vt:lpstr>
      <vt:lpstr>'01 - Stavební řešení'!Oblast_tisku</vt:lpstr>
      <vt:lpstr>'02 - VZT'!Oblast_tisku</vt:lpstr>
      <vt:lpstr>'03 - Elektrická požární s...'!Oblast_tisku</vt:lpstr>
      <vt:lpstr>'04 - Měření a regulace- MaR'!Oblast_tisku</vt:lpstr>
      <vt:lpstr>'05 - Silnoproud'!Oblast_tisku</vt:lpstr>
      <vt:lpstr>'06 - Slaboproud'!Oblast_tisku</vt:lpstr>
      <vt:lpstr>'07 - GHZ'!Oblast_tisku</vt:lpstr>
      <vt:lpstr>'08 - Technologické boxy'!Oblast_tisku</vt:lpstr>
      <vt:lpstr>'09 -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Dušek</dc:creator>
  <cp:lastModifiedBy>Uživatel</cp:lastModifiedBy>
  <dcterms:created xsi:type="dcterms:W3CDTF">2025-05-20T12:42:46Z</dcterms:created>
  <dcterms:modified xsi:type="dcterms:W3CDTF">2025-05-21T05:48:20Z</dcterms:modified>
</cp:coreProperties>
</file>